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<sst xmlns="http://schemas.openxmlformats.org/spreadsheetml/2006/main" uniqueCount="300">
  <si>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</si>
  <si>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</si>
  <si>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</si>
  <si>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</si>
  <si>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</si>
  <si>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</si>
  <si>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</si>
  <si>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</si>
  <si>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</si>
  <si>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</si>
  <si>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</si>
  <si>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</si>
  <si>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</si>
  <si>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</si>
  <si>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</si>
  <si>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</si>
  <si>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</si>
  <si>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</si>
  <si>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</si>
  <si>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</si>
  <si>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</si>
  <si>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</si>
  <si>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</si>
  <si>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</si>
  <si>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</si>
  <si>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</si>
  <si>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</si>
  <si>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</si>
  <si>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</si>
  <si>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</si>
  <si>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</si>
  <si>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</si>
  <si>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</si>
  <si>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</si>
  <si>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</si>
  <si>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</si>
  <si>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</si>
  <si>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</si>
  <si>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</si>
  <si>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</si>
  <si>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</si>
  <si>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</si>
  <si>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</si>
  <si>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</si>
  <si>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</si>
  <si>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Other Certificate</t>
  </si>
  <si>
    <t>Applied Date</t>
  </si>
  <si>
    <t>NHYD-vacancy-001</t>
  </si>
  <si>
    <t>Vice-Chancellor</t>
  </si>
  <si>
    <t>Indrasen Singh</t>
  </si>
  <si>
    <t>indrasensingh022@gmail.com</t>
  </si>
  <si>
    <t>Male</t>
  </si>
  <si>
    <t>15-Jan-1963</t>
  </si>
  <si>
    <t>Married</t>
  </si>
  <si>
    <t>Hindi</t>
  </si>
  <si>
    <t>Chhotoo Singh</t>
  </si>
  <si>
    <t>Villa No.30, Stepping Meadows, Integrated Homes, Thumkunta, 500078</t>
  </si>
  <si>
    <t>Senior Professor</t>
  </si>
  <si>
    <t>NICMAR  University of Construction Studies, Hyderabad</t>
  </si>
  <si>
    <t>18-Oct-2024</t>
  </si>
  <si>
    <t>No</t>
  </si>
  <si>
    <t>Secondary | Uttar-Pradesh Board, Allahabad | B R K Inter College | 65.60 | 0.00 | 1977
Higher Secondary | Uttar-Pradesh Board, Allahabad | B R K Inter College | 63.20 | 0.00 | 1979
Graduation | The Institution of Engineers (India) Kolkata | The Institution of Engineers (India) Kolkata | 59.70 | 0.00 | 1987
Post Graduation | Anna University, Chennai | College of Engineering, Guindi | 78.85 | 0.00 | 1992
PhD | Indian Institute of Technology  Roorkee | Indian Institute of Technology  Roorkee | 0.00 | 0.00 | 1997</t>
  </si>
  <si>
    <t>Hindustan Institute of Engineering Technology Chennai | Lecturer | Jul 1987 | Jun 1990 | 2Y 11M
Hindustan Institute of Engineering Technology Chennai | Lecturer | Jul 1992 | Dec 1993 | 1Y 5M
University Grants Commission, New Delhi | UGC Senior Research Fellow (Engineering and Technology at University of Roorkee. (Direct Awardee of UGC) | Jan 1993 | Nov 1997 | 4Y 10M
Consulting Engineering Services (India) Limited New Delhi | Senior Engineer | Dec 1997 | Apr 1998 | 0Y 4M
Dalal Consultants and Engineers Limited, New Delhi | Consultant | Apr 1998 | Dec 1998 | 0Y 8M
Intercontinental Consultants and Technocrats (P) Limited, New Delhi | Deputy General Manager/ General manager/ Associate Director and Head Traffic and Transportation Dept. | Jan 1999 | Jul 2004 | 5Y 6M
National Institute of Construction Management and Research (At Delhi and Goa Campus) | Professor/ Professor In charge/Dean/ Sr. Professor | Jul 2004 | Jun 2012 | 7Y 11M
Lovely Professional University. Punjab. | Professor and Head of School/ /Dean | Jul 2012 | Apr 2014 | 1Y 9M
National Institute of Construction Management and Research (NICMAR) Goa Campus | Senior Professor  and Dean | May 2014 | Apr 2022 | 7Y 11M
NICMAR, Hyderabad, Campus | Senior Professor and Dean Academic Affairs | May 2022 | Jun 2024 | 2Y 1M
Appointed as Director (I/c) of NICMAR Institute of Construction Management and Research, Hyderabad | Senior Professor and Director (I/c) | Jun 2024 | Sep 2024 | 0Y 2M
NICMAR University of Construction Studies, Hyderabad | Senior Professor | Oct 2025 | Present | 0Y 10M
NICMAR University of Construction Studies, Hydedrabad | Interim Vice Chancellor | Sep 2024 | Oct 2025 | 1Y 1M</t>
  </si>
  <si>
    <t>37Y 11M</t>
  </si>
  <si>
    <t>Planning and Controlling of a National Highway Project-A Case study | Journal of the Indian Roads Congress | Jun-2014
Productivity Analysis for Highway project – A Case study | Highway Research journal | Jun-2010
Financial Analysis of Construction Companies by using Ratio Analysis | The Journal of the Indian Roads Congress | Mar-2010
Measurement of Quality and Efficiency of Public Transport Services by using a Leontief Production Function | Journal of the Indian Roads Congress | May-2005
Application of Behavioural Simulation Approach in Formulation of Transport Policy | Journal of Highway Research | Dec-2003
Planning and Management of National Highway Construction Work by Computer Simulation Approach | Journal of Indian Roads Congress | Sep-2003
Behavioral Simulation Approach in Mode Choice Analysis for Work Trips in Delhi | Highway Research Bulletin | Dec-1997
Economics of proposed Shahdara-Nangloi MRTS Corridor of Delhi | The journal of the Institution of Engineers (India) | Dec-1998
Techno-Economic Analysis of Proposed Subzimandi - Holambi Kalan MRTS Corridor of Delhi | The Highway Research Bulletin | Nov-2000
Traffic Forecasting and the evaluation of Highway Schemes under congested conditions | Journal of the Highway Research Bulletin | Dec-2002</t>
  </si>
  <si>
    <t>Artificial Intelligence in Civil Engineering | Aqua Publications | NA
Artificial Intelligence in Civil Engineering | Aqua Publications | NA
AI in Building Construction | Aqua Publications | NA
AI in Construction Engineering and Management | Aqua Publications | NA
Estimation and Costing | Aqua Publications | NA
AI for concrete Technology | Aqua Publications | NA
AI in Transportation Engineering | Aqua Publications | NA</t>
  </si>
  <si>
    <t>Deputy General Manager/ General manager/ Associate Director and Head Traffic and Transportation Dept. | Intercontinental Consultants and Technocrats (P) Limited, New Delhi | Jan 1999 | Jul 2004 | 5Y 6M
Professor Incharge/Senior Professor &amp;Dean | National Institute of Construction Management and Researach | Jul 2004 | Jun 2012 | 7Y 11M
Head / Dean | Lovely Professional University, Punjab. | Jul 2012 | Apr 2014 | 1Y 9M
Senior Professor &amp; Dean | National Institute of Construction Management and Research, Goa &amp; Hyderabad campuses | May 2014 | Sep 2024 | 10Y 3M
Senior Professor and Interim Vice Chancellor | NICMAR University of Construction Studies, Hyderabad | Sep 2024 | Oct 2025 | 1Y 1M</t>
  </si>
  <si>
    <t>Design of Parking and Drainage Facilities at Green Park, New Delhi | 5.00 lakhs | ICT, New Delhi | Jul 2001 | Jul 2003 | 2Y 0M
Analysis of Mass Rapid Transit System in Metropolitan Cities | 1.68 lakh | University Grants Commission, New Delhi | Jan 1994 | Nov 1997 | 3Y 10M</t>
  </si>
  <si>
    <t>Asian Development Bank Funded Project | Advisor
Asian Development Bank Funded Project | Senior Traffic Engineer
World Bank  Funded Project | Senior Traffic Engineer</t>
  </si>
  <si>
    <t>Senior Professor &amp; Dean (Academic Affairs / Campus Head) :  Spearheaded academic administration, campus operations, curriculum design, and faculty management across NICMAR Hyderabad and Goa campuses for over 18 years.  Directed multidisciplinary departmen | Appointment Letter &amp; Experience Certificate
Interim Vice Chancellor :  Served as Executive Head providing strategic, academic, and administrative leadership across university operations, policy implementation, and campus governance at NICMAR University Hyderabad.  Presided over Board of Management  | Appointment Letter
Head of School &amp; Dean :  Headed school administration and academic governance at Lovely Professional University, leading multidisciplinary teaching and research initiatives.  Evaluated and revised outcome-based engineering curricula, directed faculty grow | Relieving &amp; Experience Certificate -  LPU
Associate Director &amp; Head of Department: Headed the Traffic &amp; Transportation Department at ICT (P) Ltd., leading cross-functional teams of engineers, planners, and project managers.  Managed large-scale national infrastructure projects, key client relatio | Experience Certificate</t>
  </si>
  <si>
    <t>National Institute of Construction Management and Research | Dean of Faculty | May 2014 | Apr 2022
NICMAR University of Construction Studies | Member of Governing Body | Sep 2024 | Oct 2025
NICMAR University of Construction Studies, Hyderabad | Chairman  Board of Management | Sep 2024 | Oct 2025
NICMAR University of Construction Studies, Hyderabad | Chairman Academic Council | Sep 2024 | Oct 2025
NICMAR University of Construction Studies, Hyderabad | Chairman  Finance Committee | Sep 2024 | Oct 2025
National Institute of Construction Management and Researach | Member of Academic Council | Jul 2004 | Jun 2012
Lovely Professional University, Punjab. | Head of the School | Jul 2004 | Apr 2014
Lovely Professional University, Punjab | Chairman, board of Studies | Jul 2004 | Apr 2014
Lovely Professional University, Punjab | Member, Board of Studies | Jul 2004 | Apr 2014
Lovely Professional University, Punjab. | Member of Executive Council | Jul 2004 | Apr 2014
National Institute of Construction Management and Research | Member of Academic Council | May 2014 | Sep 2024</t>
  </si>
  <si>
    <t>IQAC | Lovely Professional University, Punjab | Jul 2012 | Apr 2014 | Prepared  Institutional Information for Quality assessment and Self Study Report
IQAC | NICMAR University of Construction Studies | Sep 2024 | Oct 2025 | Prepared Quality Assurance Plan</t>
  </si>
  <si>
    <t>Co-Guide (1)</t>
  </si>
  <si>
    <t>International Student Exchange &amp; Colombo Plan Youth Mobility Program | NICMAR University of Construction Studies / Victoria University of Melbourne | Organized and led an international youth exchange program hosting 15 Australian students and faculty under the Colombo Plan Mobility Grant (~₹40 Lakhs). Mapped student "buddies" to promote cultural exchange, global exposure, and cross-cultural learning fo | Nov 2025 | Dec 2025 | 0Y 0M
Annual Sports Fest &amp; National Student Technical Symposia | NICMAR University of Construction Studies, Hyderabad | Inaugurated and mentored student committees for the Intra-Poly Sports Fest and national technical symposia involving 500+ student participants. Supported student excellence in academics, sports, and cultural categories through annual merit awards. | Sep 2024 | Oct 2025 | 1Y 1M
Student Well-being, POSH Awareness &amp; Mental Health Campaigns | NICMAR University of Construction Studies, Hyderabad | Spearheaded student well-being initiatives including the appointment of a dedicated campus psychologist, conducting UGC-mandated POSH workshops, organizing health camps, and establishing anti-ragging support structures for rich campus life. | Sep 2024 | Oct 2025 | 1Y 1M
Dean of Academic Affairs &amp; Student-Centric Development | NICMAR (Delhi,Goa &amp; Hyderabad Campuses) | Oversaw comprehensive student development across 18+ years as Dean and Campus Head. Established student chapters, technical clubs, industrial visits, placement drives, and student council activities to ensure holistic personality development. | Jul 2004 | Sep 2024 | 20Y 1M</t>
  </si>
  <si>
    <t>International Lean Construction Conference | Hyderabad | Editor | Dec-2022
International conference on Construction, Real estate, Infrastructure and Project (CRIP) Management | Pune | Member of the International Advisory | Oct-2016
International conference on Construction, Real estate, Infrastructure and Project (CRIP) Management | Pune | Member of the International Advisory Board | Nov-2017
International conference on Construction, Real estate, Infrastructure and Project Management | Pune | Member of the International Advisory Board | Nov-2018
International conference on Construction, Real estate, Infrastructure and Project Management | Pune | Member of the International Advisory Board | Dec-2019</t>
  </si>
  <si>
    <t xml:space="preserve">Technical: Strong advocate for integrating advanced tech stack solutions in academic governance, learning management systems (LMS), and digital research tools. Championed the adoption of enterprise management software, software licensing upgrades, and AI-assisted ed, ighly proficient in leveraging digital tools for administrative governance, virtual/hybrid board management, data-driven academic analytics, IT infrastructure expansion, and ERP platforms. Experienced in approving and overseeing major campus IT software l
Managerial: Proven track record of strategic foresight as Interim VC and Dean, leading multi-year institutional master planning, forecasting intake trends, expanding academic offerings (e.g., MBA in Advanced Energy Management and M.Tech in CTM), and proactively manag, Extensive experience in capital allocation, budgeting, and revenue enhancement. Spearheaded capital expenditure plans exceeding ₹20+ Crore for campus developments, infrastructure refurbishments, and high-value research/consultancy grants (including intern, Demonstrated leadership during critical operational transitions, statutory compliance submissions (UGC 12B, AIU, AISHE), Board of Management agendas, and time-sensitive academic calendar schedules while maintaining high standards of governance, quality co, Deep understanding of university financial management, fee structure rationalization, scholarship policy formulation, tuition fee indexing, and fiscal control. Successfully directed budget approvals, capital expenditure proposals, and financial compliance
Corporate: Over two decades of specialized focus on the built environment sector, aligning curriculum, specialized executive programs, and industry research with the evolving demands of smart infrastructure, sustainable construction, energy management, and urban dev, Keen understanding of national infrastructure goals, PM Gati Shakti, sustainable urbanization, and the skilled manpower deficit in large-scale infrastructure. Driven initiatives to align academic curricula with industry-ready skills, interdisciplinary res, Championed outcome-based curriculum revisions and inclusive admission/scholarship policies. Led the introduction of merit-cum-means, defense/paramilitary scholarships, and gender diversity initiatives (such as Rising Talent Scholarships for female enginee
Leadership: Skilled in collaborative leadership across multidisciplinary faculty, administrative staff, industry partners, governing bodies, and students. Cultivates an inclusive workplace through transparent performance appraisal systems, professional development wo, Fully committed to elevating the stature of  NICMAR University of Construction to a top-tier global benchmark in construction education, driving academic excellence, Scopus/Web of Science indexed research output, international mobility, and industry integ, Maintains a holistic global vision for higher education, balancing academic rigor with industry relevance, international exchange partnerships (e.g., Victoria University, Melbourne), and forward-looking research in energy and project management., Leads with integrity, transparency, and a consultative management style. Regularly engages statutory bodies, faculty forums, and student committees to foster shared governance, mental health awareness (campus psychology initiatives), and continuous instit
Interpersonal: Successfully facilitated international mobility programs (such as the Australian Government Colombo Plan Mobility Grant with Victoria University of Melbourne), joint industry consultancy assignments (e.g., Aparna Constructions), and professional network t, Decisive communicator with extensive experience chairing and presenting at Board of Management, Governing Body, IQAC, and high-level regulatory meetings. Persuasively bridges academic priorities with executive board objectives and industry requirements., Active participant and leader in prominent engineering, construction management, and academic councils, maintaining continuous engagement with statutory regulators, professional associations, and peer academic institutions nationwide.
Description: Received 60 national and international awards and honors from various professional bodies, academic societies, and international organizations for outstanding contributions to higher education, civil engineering, real estate, and infrastructure.
Key International Awards &amp;amp; Honors:
Nelson Mandela Peace Award &amp;amp; Lifetime Achievement Award &amp;ndash; Conferred by the International American Council for Research and Development for outstanding contributions and achievements in "Education and Construction Management."
International Education Excellence Award (2020, Almaty, Kazakhstan) &amp;ndash; Conferred by the Iconic Achievers Council at the International Summit on Globalization of Economic &amp;amp; Social Development.
Gold Star Asia International Award (2019, Saigon, Vietnam) &amp;ndash; Conferred by The Iconic Achievers Council in association with National &amp;amp; International Compendium for outstanding contributions in higher education.
Hind Rattan Award (2019, London, UK) &amp;ndash; Conferred by the NRI Welfare Society of India in association with the Indian Solidarity Council at the House of Commons, London, UK.
Mahatma Gandhi Samman (2018, London, UK) &amp;ndash; Awarded at the House of Commons, London, UK, by the NRI Welfare Society of India for exemplary research and academic achievements.
Global Achievers Award for Educational Excellence (2018, Tashkent, Uzbekistan) &amp;ndash; Awarded on the occasion of the Asia Pacific Achievers Summit on Globalization of Economic Growth and Social Development.
Key National Medals &amp;amp; Professional Recognitions:
Pandit Jawaharlal Nehru Centenary Award &amp;amp; Medal (2002) &amp;ndash; Awarded by the Indian Roads Congress (IRC), New Delhi, for outstanding contributions in the field of Highway Engineering.
Brij Mohanlal Memorial Award &amp;amp; Medal (1998&amp;ndash;99) &amp;ndash; Conferred by the Institution of Engineers (India), Kolkata.
Bihar PWD Medal &amp;ndash; Awarded by the Indian Roads Congress (IRC), New Delhi, for the best Research Papers published in the Highway Research Journal in the Roads and Highways sector.
Indian Buildings Congress (IBC) Gold Medal &amp;amp; Medals (2015) &amp;ndash; Awarded for the best technical paper at the 20th Annual Convention of the Indian Buildings Congress, New Delhi.
NICMAR Best Teacher Awards (2009, 2015 &amp;amp; 2018) &amp;ndash; Conferred for teaching excellence, student mentorship, and academic leadership.
Lifetime Education Achievement Award (2016, New Delhi) &amp;ndash; Conferred by the International Institute of Education &amp;amp; Management.
Glory of India Gold Medal (2010) &amp;amp; Indian Achievers Award for Real Estate &amp;amp; Infrastructure (2010).
Multiple Best Technical Paper Medals &amp;amp; Commendation Certificates (1994, 1995, 1996&amp;ndash;97, 2008, 2011) &amp;ndash; Institution of Engineers (India) and Indian Buildings Congress (IBC).
International Collaborations &amp;amp; Institutional Impact:
International Mobility: Spearheaded the Australian Government Colombo Plan Mobility Grant (~₹40 Lakhs) exchange program with Victoria University of Melbourne.
Fellowships &amp;amp; Memberships: Fellow of the Institution of Engineers (India) [FIE], Life Member of the Indian Roads Congress (IRC), Indian Buildings Congress (IBC), and Institute of Urban Transport (IUT).
Research Output &amp;amp; Capital Development: Published over 100 research papers (with strong emphasis on Scopus/Web of Science indexed quality/UGC care ), filed 4 patents, guided doctoral (Ph.D.) and M.Tech scholars, and executed high-value industry consultancy projects and institutional capital development projects exceeding ₹20+ Crore.
</t>
  </si>
  <si>
    <t>Mr. H.L. Chawla | Formerly Director Somdatt Builders Ltd., New Delhi, World Bank Consultant | hlchawla40@gmail.com | 9810703101</t>
  </si>
  <si>
    <t>Mr. M.P.Monga | Formerly Executive Director at IRCON International Limited, New Delhi) | mpmonga@yaoo.com | 995897704</t>
  </si>
  <si>
    <t>12-Aug-26 12:16 PM</t>
  </si>
  <si>
    <t>Shashidhar Kashinath Kudari</t>
  </si>
  <si>
    <t>shashidharkudari@gmail.com</t>
  </si>
  <si>
    <t>09-Jul-1966</t>
  </si>
  <si>
    <t>Kannada, Hindi, English</t>
  </si>
  <si>
    <t>Kashinath</t>
  </si>
  <si>
    <t>H. No. 103, Basaveshwar Nagar, Gokul Road, HUBLI -580030, Dharwad Distt., Karnataka State</t>
  </si>
  <si>
    <t>Registrar</t>
  </si>
  <si>
    <t>NIT Goa</t>
  </si>
  <si>
    <t>25-Feb-2021</t>
  </si>
  <si>
    <t>Secondary | Secondary Edu. Board Karnataka | Lamington High School, Hubballi | 57.00 | 0.00 | 1982
Higher Secondary | Pre-University Board Karnataka | P C Jabin Sc. College, Hubballi | 69.00 | 0.00 | 1984
Graduation | Karnataka University, Dharwad | B. V. B. College of Engineering and Technology, Hubballi. | 66.00 | 0.00 | 1988
Post Graduation | IIT Kharagpur  | IIT Kharagpur  | 0.00 | 8.76 | 1995
PhD | IIT Kharagpur  | IIT Kharagpur  | 0.00 | 0.00 | 2004</t>
  </si>
  <si>
    <t>B. V. B. College of Engineering and Technology, Hubballi, Karnataka (Autonomous) | Lecturer to Professor | Sep 1988 | Jan 2010 | 21Y 3M
APS College of Engineering, Somanhalli, Bangalore, Karnataka | Professor and Principal | Feb 2010 | Jun 2012 | 2Y 4M
KVM College of Engg &amp; Information Tech., Cherthala, Kerala | Professor and Principal | Jul 2012 | Jan 2014 | 1Y 6M
Bapatla Engineering College, Bapatla, Guntur Dist. Andra Pradesh (Autonomous) | Professor and Principal | Jul 2014 | Jul 2015 | 1Y 0M
Sphoorthy Engineering College, Nadargul, Hyderabad | Professor and Principal | Jan 2016 | Aug 2016 | 0Y 7M
CVR College of Engineering, Hyderabad (Autonomous) | Professor and Associate Dean faculty | Sep 2016 | Jul 2020 | 3Y 9M
Jawaharlal Nehru New College of Engineering (JNNCE) Shivamogga | Professor and Principal | Dec 2020 | Feb 2021 | 0Y 1M
National Institute of Technology Goa. (An Institute of National Importance under MoE) | Registrar | Feb 2021 | Feb 2026 | 4Y 11M</t>
  </si>
  <si>
    <t>35Y 10M</t>
  </si>
  <si>
    <t>On the Relationship between J-integral and CTOD for CT and SENB specimens: A FE study | Fracture and Structural Integrity, Vol. 6, pp 3-10 | Jul-2008
Crack-tip plastic deformation in 316 stainless steel: some finite element and experimental analyses | Transactions of Indian Institute of Metals | Jan-2003
The effect of specimen geometry on plastic zone size: a study using J-integral | Journal of Strain Analysis for Engineering Design, Vol.42, No. 3, pp 126-137  | Jun-2007
Experimental investigation on possible dependence of plastic zone size on specimen geometry | Fracture and Structural Integrity, Vol 3, pp 57-64 | Mar-2009
Variation of stress intensity factor and elastic T-stress along the crack-front in finite thickness plates | Fracture and Structural Integrity, Vol. 3, pp 45-51 | May-2009
Finite Element Analysis of MPZR criterion for crack initiation direction under mixed mode loading | American Institute of Physics, USA Editor: Professor Alexander M. Korsunsky, Oxford, England, Vol.1 ,13-22  | Jun-2009
Analysis of crack-tip plastic zone in a Compact Tensile Shear (CTS) Specimen | Fracture and Structural Integrity, Vol 6, pp 3-14  | Feb-2010
Fracture Toughness of Glass-Carbon (0/90)S Fiber Reinforced Polymer Composite – An Experimental and Numerical Study | Journal of Minerals &amp; Materials Characterization &amp; Engineering, Vol. 10, No.8, pp 671-682  | Jun-2011
A New formulation for estimating maximum stress intensity factor at the mid plane of SENB specimen: A study based on 3D FEA | Fracture and Structural Integrity, Vol 29, pp 419-425 | Mar-2014
3D Stress intensity factor and T-Stresses (T11 and T33) formulations for a Compact Tensile specimen | Fracture and Structural Integrity, Vol.39, pp. 216-225 | Jun-2017
The Effect of Anodizing Process Parameters on the Fatigue Life of 2024-T-351-Aluminium Alloy | Fatigue of Aircraft Structures, Vol. 12, Issue 9, pp. 109-115 | Jul-2017
Glass/epoxy fiber orientation effects on translaminar fracture toughness under Mixed mode(I/II) load using FPB specimen | Fracture and Structural Integrity,Vol. 53, pp 426-433  | Jun-2020
Experimental Investigation to evaluate total energy release rate for unidirectional glass/epoxy composite under Mixed mode I/II load | Sadhana, Vol. 45: 251,1-8  | Jul-2020
On the relationship between crack initiation angle and loading equivalent angle for asymmetric Three-Point Bend Specimens under mixed-mode I/II loading based on GMPZR criterion.  | Fracture and Structural Integrity, 20 (77), 45–55 | Mar-2026</t>
  </si>
  <si>
    <t>Mechanical Vibrations | Shamus Outline series, Tata McGraw Hill Publishing Co, India  | International</t>
  </si>
  <si>
    <t>Registrar | National Institute of Technology Goa | Feb 2021 | Aug 2026 | 5Y 5M
principal | Bapatla Engineering College, Bapatla, Guntur Dist. Andra Pradesh (Autonomous) | Jul 2014 | Jul 2015 | 1Y 0M</t>
  </si>
  <si>
    <t>University of KwaZulu-Natal, Durban, South africa | Teaching UG and PG students, supervising projects</t>
  </si>
  <si>
    <t>APS Engineering College, Bangalore | Secretary, Governing Council | Feb 2010 | Jun 2012
KVM Engineering College, Cherthala, Kerala | Secretary, Governing Council | Jul 2012 | Jan 2014
National Institute of Technology Goa | Member Staff selection Committee | Feb 2021 | Feb 2026
Bapatla Engineering College (Autonomous), AP | Secretary, Governing Council | Jul 2014 | Jul 2015
National Institute of Technology Goa | Member Secretary Building and Works Committee (BWC) | Feb 2021 | Feb 2026
National Institute of Technology Goa | Member Secretary Senate | Feb 2021 | Feb 2026
National Institute of Technology Goa | Member Secretary Finance Committee | Feb 2021 | Feb 2026
National Institute of Technology Goa | Member Secretary Board of Governors | Feb 2021 | Feb 2026</t>
  </si>
  <si>
    <t>NBA and NAAC | Bapatla Engineering College (Autonomous), AP | Jul 2014 | Jul 2015 | Institute achieved accreditation in my period
NIRF | National Institute of Technology Goa | Feb 2021 | Jan 2023 | Worked as member of the team
NBA and NAAC | CVR College of Engineering, Hyderabad | Sep 2016 | Jul 2020 | worked as department coordinator  and made programmes successful</t>
  </si>
  <si>
    <t>Guide (2) | Co-Guide (3)</t>
  </si>
  <si>
    <t>CIENCIA-2K19 State Level Students Fest | CVR College of Engineering, Hyderabad | worked as Convener and made programmes successful | Jan 2019 | Jan 2019 | 0Y 0M
CIENCIA-2K20 State Level Students Fest | CVR College of Engineering, Hyderabad | worked as Convener and made programmes successful | Jan 2020 | Jan 2020 | 0Y 0M
Yuva Sangam | National Institute of Technology Goa | Administrator | Nov 2023 | Nov 2023 | 0Y 0M</t>
  </si>
  <si>
    <t>Third International Seminar on “Sustainable Utilization of Tropical Plant Biomass Through Biotechnology | KVM College of Engg &amp; IT, Cherthala, Kerala, India in association with Lund University, Sweden. | Conference President | Dec-2012
National Conference on RF Wireless Communication | Bapatla Engineering College, AP | Conference Chair | Nov-2014
International Conference on Innovative trends in Mechanical, Material, Manufacturing, Automobile and Aerospace Engineering. | Bapatla Engineering College, AP | Conference Chair | Apr-2015
LabView and PLC - Mechanical Engineering Perspective.  | CVR College of Engineering, Hyderabad | Chief Coordinator | Nov-2019</t>
  </si>
  <si>
    <t>Technical: Yes, Very Good
Managerial: Yes, Yes, Yes, Yes
Corporate: Yes, Yes, Yes
Leadership: Yes, Yes, Yes, Yes
Interpersonal: Yes, Yes, Yes</t>
  </si>
  <si>
    <t xml:space="preserve">Dr. T. Veerakumar | HoD, ECE Deptt. &amp; Ex Dean (Academics), NIT Goa | tveerakumar@nitgoa.ac.in | 9976534050 </t>
  </si>
  <si>
    <t>Dr. Velavan Kathirvelu | Dean (P&amp;D), NIT goa | velavan@nitgoa.ac.in | 9823763163</t>
  </si>
  <si>
    <t>12-Aug-26 04:00 PM</t>
  </si>
  <si>
    <t>Sandeep  Singh Chib</t>
  </si>
  <si>
    <t>registrar.164@aktu.ac.in</t>
  </si>
  <si>
    <t>30-Sep-1982</t>
  </si>
  <si>
    <t xml:space="preserve">Hindi, English </t>
  </si>
  <si>
    <t>Mr. Bhagwan Singh</t>
  </si>
  <si>
    <t>Flat No-FHA-22, PSIT Campus, Kanpur Bypass road, Kanpur (U.P.)</t>
  </si>
  <si>
    <t xml:space="preserve">Professor </t>
  </si>
  <si>
    <t>PSIT KANPUR</t>
  </si>
  <si>
    <t>19-Jan-2026</t>
  </si>
  <si>
    <t>Secondary | CBSE | CENTRAL SCHOOL -2, SAMBHA, JAMMU &amp; KASMIR | 64.00 | 0.00 | 1997
Higher Secondary | CBSE | CENTRAL SCHOOL-2, WEST BEGAL | 62.00 | 0.00 | 2000
Graduation | RDVV UNIVERSITY | ST. ALLOYUSIS COLLEGE | 62.00 | 0.00 | 2004
Post Graduation | RDVV UNIVERSITY | UNIVERSITY INSTITUTE OF MANAGEMENT | 65.00 | 0.00 | 2007
PhD | UNIVERSITY OF JAMMU | UNIVERSITY INSTITUTE OF MANAGEMENT | 0.00 | 0.00 | 2012</t>
  </si>
  <si>
    <t>PRANVEER SINGH INSTITUTE OF TECHNOLOGY -PSIT | PROFESSOR &amp; REGISTRAR | Jan 2026 | Present | 0Y 7M
JAIPUR NATIONAL UNIVERSITY | PROFESSOR AND DEAN  | Sep 2022 | Jan 2026 | 3Y 4M
LINGAYAS UNIVERSITY | Dean Management | Nov 2020 | Aug 2022 | 1Y 9M
DILLA UNIVERSITY | DIRECTOR (PI) | Jul 2017 | Oct 2020 | 3Y 3M</t>
  </si>
  <si>
    <t>9Y 1M</t>
  </si>
  <si>
    <t>Management Information System | Lambert publications, Germany | YES
Retail Management (Understanding Concepts) | Lambert publications, Germany | YES</t>
  </si>
  <si>
    <t>REGISTRAR | NETAJI SUBHASH CHANDRA BOSE MEDICAL COLLEGE (M.P.) | Jun 2014 | Jun 2017 | 3Y 0M
WING COMMANDER | INDIAN AIRFORCE | Jun 2004 | May 2014 | 9Y 11M</t>
  </si>
  <si>
    <t>Ethiopia on the topic “A Case Study Analyzing the Impact of Life Insurance on Living Standard of People in Ethiopia: A Case of Problems and Prospects Pertaining to General Public | 20000000 | UNDP | Jul 2017 | Oct 2020 | 3Y 3M</t>
  </si>
  <si>
    <t>DILLA UNIVERSITY, ETHIOPIA | RESEARCH</t>
  </si>
  <si>
    <t>Guide (4) | Co-Guide (4)</t>
  </si>
  <si>
    <t>Dr. Vijay Kumar Upadhyay | Director | registrar.1210@aktu.ac.in | 9415134592</t>
  </si>
  <si>
    <t>12-Aug-26 04:30 PM</t>
  </si>
  <si>
    <t>Chandrakant Shriram Gokhale</t>
  </si>
  <si>
    <t>csg.goa@gmail.com</t>
  </si>
  <si>
    <t>12-Nov-1961</t>
  </si>
  <si>
    <t>Marathi</t>
  </si>
  <si>
    <t>SHRIRAM GOVIND GOKHALE</t>
  </si>
  <si>
    <t>E-402, THORVE VISHVA SOCIETY, NEAR COMFORT ZONE BALEWADI, PUNE-411045</t>
  </si>
  <si>
    <t>PROFESSOR</t>
  </si>
  <si>
    <t>NICMAR UNIVERSITY, PUNE</t>
  </si>
  <si>
    <t>01-Dec-2023</t>
  </si>
  <si>
    <t>Higher Secondary | Board of Secondary Education, Bhopal, MP | Govt. Higher Secondary School,Gohad, MP | 70.90 | 0.00 | 1978
Graduation | Jiwaji University Gwalior, MP | MITS, Gwalior, MP | 68.90 | 0.00 | 1984
Post Graduation | Goa University Taleigao Plateau, Goa | Govt. Engg. College, Farmagudi, Goa | 74.50 | 0.00 | 1989
PhD | Indian Institute of Technology New Delhi | IIT, Delhi | 0.00 | 0.00 | 2000</t>
  </si>
  <si>
    <t>NICMAR University, Pune  | PROFESSOR | Dec 2023 | Apr 2026 | 2Y 4M
National Institute of Construction Management &amp; Research Pune, Maharashtra | Professor  | Feb 2023 | Nov 2023 | 0Y 9M
NICMAR University, Pune  and National Institute of Construction Management &amp; Research Pune, Maharashtra | Registrar (I/C) NICMAR University, Pune &amp; Professor in NICMAR | Jul 2022 | Jan 2023 | 0Y 6M
National Institute of Construction Management &amp; Research Pune, Maharashtra | PROFESSOR &amp; DEAN-SOCM | Apr 2015 | Jun 2022 | 7Y 2M
Shri Rayeshwar Institute of Engineering &amp; Information Tech. Goa | Professor &amp; Dean-Academics | Nov 2014 | Mar 2015 | 0Y 4M
Don Bosco College of Engg. Fatorda, Madgaon, Goa | Principal (HAG Scale) | Aug 2012 | Sep 2014 | 2Y 1M
Govt. Engg. College, Goa Farmagudi, Ponda, Goa | Professor and Head Civil Engg. Department | Jul 2009 | Jul 2012 | 3Y 0M
Govt. Engg. College, Goa Farmagudi, Ponda, Goa | Professor in Civil Engineering | Jan 2002 | Jul 2009 | 7Y 5M
Govt. Engg. College, Goa Farmagudi, Ponda, Goa | Asst. Professor in Civil Engineering | Aug 1993 | Jan 2002 | 8Y 5M
Govt. Engg. College, Goa Farmagudi, Ponda, Goa | Lecturer in Civil Engineering | Jan 1987 | Aug 1993 | 6Y 6M
Govt. Poly. Valsad, Gujarat | Assistant Lecturer in Civil Engineering | Jun 1985 | Jan 1987 | 1Y 7M
MCC, Ltd,  Surat, Gujarat | Site Engineer | Dec 1984 | Jun 1985 | 0Y 6M
RNS, Govt. Contractor,  Gwalior, MP | Site Engineer | Jun 1984 | Nov 1984 | 0Y 5M</t>
  </si>
  <si>
    <t>41Y 7M</t>
  </si>
  <si>
    <t>Ship Building Infrastructure Application of Steel Sheet Pile for Closing the face of Ship Side Launching Wharf (Gokhale C. S.)  | NICMAR Journal of Construction Management, Vol. XXXVIII, No. III, pp. 1-15  | Jun-2023
An Over View of Conservation, Restoration and Development of Mangrove Forests in Goa (Gokhale C. S.)  | Ecology Environment &amp; Conservation Vol 30, No. 2, pp s411-s420  | Oct-2024
Environmentally Sustainable, Ecologically Conservable and Economical Viable Design and Construction Solution of Ship Side Launching Wharf (Gokhale C. S.) | Ecology Environment &amp; Conservation Vol 29, No. 1; Apr. Suppl. Issue, pp S393-S398 | Apr-2023
Critical analysis of River Linking Projects-Benefits to Gujarat State (Jain R. K., Gokhale C. S., Goldar D. and Goyal R.) | Ecology Environment &amp; Conservation Vol 29, No. 1; Apr. Suppl. Issue, pp S70-S74 | Apr-2023
Water Vapour Adsorption Isotherms and Mercury Intrusion Porosymetry for Determination of Pore Characteristics of Shales (Gokhale C. S.) | European Chemical Bulletin  Vol. 12, No. 3, pp. 1110-1115 | Mar-2023
Combined Precast Concrete Caisson and Cast-in-Situ Pile Structure for Slipway Tip Protection and Extension  (Gokhale C. S.) | NICMAR Journal of Construction Management, Vol. XXXVII, No. III, pp. 238-242 | Jul-2022
Application of Gabion Wall for closing the Face of Ship Side Launching Jetty (Gokhale C. S.) | NICMAR Journal of Construction Management, Vol. XXXII, No. IV, pp. 19-29 | Oct-2016
A simple Method to Estimate Complete Pore Size Distribution of Rocks  (Kate J. M. and Gokhale C. S.) | Engineering Geology, Vol. 84, Issues 1-2, pp 48-69. | Jan-2006
Influence of Varying Moisture on Uniaxial Compressive Strength of a Sandstone (Gokhale C. S.) | Indian Geotech. Journal. Vol. 24, No. 4, pp. 368-377.  | Oct-1994
Innovative Design Options for Construction of Tourist Transfer Marina for an Offshore Casino (Gokhale C. S.) | NICMAR Journal of Construction Management, Vol. XXXII, No. III, pp. 19-28 | Jul-2016</t>
  </si>
  <si>
    <t>Environmental Engineering (1992) | Vrinda Publications, Janlagon, Maharashtra | Polytechnic Intuitions of Maharashtra, Goa and MP
Irrigation Engineering (1993) | Vrinda Publications, Janlagon, Maharashtra | Polytechnic Intuitions of Maharashtra, Goa and MP</t>
  </si>
  <si>
    <t>Registrar (I/C) | NICMAR UNIVERSITY PUNE | Jul 2022 | Jan 2023 | 0Y 6M
PROFESSOR &amp; DEAN-SOCM | National Institute of Construction Management &amp; Research Pune, Maharashtra | Apr 2015 | Jun 2022 | 7Y 2M
Professor &amp; Dean-Academics | Shri Rayeshwar Institute of Engineering &amp; Information Tech. Shiroda, Goa | Nov 2014 | Mar 2015 | 0Y 4M
Principal (HAG Scale) | Don Bosco College of Engg. Fatorda, Madgaon, Goa | Aug 2012 | Sep 2014 | 2Y 1M
Professor &amp; Head of Civil Engineering Department | Govt. Engg. College, Goa | Jul 2009 | Jul 2012 | 3Y 0M</t>
  </si>
  <si>
    <t>Ease of Doing Business-Dealing with Construction Permits | 272800 |  Ministry of Commerce and  Industry, DIPP, New Delhi | Oct 2017 | Jun 2018 | 0Y 8M</t>
  </si>
  <si>
    <t>Canadian International Development Authority (CIDA) | As Process Champion and Industry Linkage Officer for 3 year CIDA project of Canada India Institute Industry Linkage Project (CIIILP) executed in 4 States of Western India</t>
  </si>
  <si>
    <t>Reigstrar (I/C) NICMAR University Pune | NICMAR EXP CERTIFICATE
PROFESSOR AND DEAN-SOCM, NICMAR PUNE | NICMAR EXP CERTIFICATE
PROFESSOR &amp; DEAN (ACADEMICS), SHREE RAYESHWAR INSTITUTE OF ENGINEERING &amp; INFORMATION TECHNOLOGY | RIT-EXP CERT
PRINCIPAL, (IN HAG SCALE) DON BOSCO COLLEGE OF ENGINEERING COLLEGE GOA | DBCE-EXP-CERT
PROFESSOR AND HEAD OF CIVIL ENGINEERING DEPARTMENT, GEC FARMAGUDI, GOA | GEC EXP CERT</t>
  </si>
  <si>
    <t>GOA UNIVERSITY | ELECTED MEMBER COURT OF GOA UNIVERSITY | Sep 1992 | Jun 1994
GOA UNIVERSITY | MEMBER BOARD OF STUDIES IN MINING ENGINEERING | Dec 2011 | Jul 2012
GOA UNIVERSITY | MEMBER BOARD OF STUDIES IN INDUSTRIAL AND FOUNDATION ENGINEERING | May 2002 | Jul 2003
GOA UNIVERSITY | CHAIRMAN BOARD OF STUDIES IN CIVIL ENGINEERING | Dec 2010 | Jul 2012</t>
  </si>
  <si>
    <t>CHAIRMAN IQAC | DON BOSCO COLLEGE OF ENGINERING, GOA | Oct 2012 | Sep 2014 | IQAC SYSTEM ESTABLISHED
NBA ACCREDIATION | GEC FARMAGUDI | Jul 2011 | Jun 2012 | INITIATED AND SUBMITTED THE PROPOSAL FOR NBA ACCREDIATION</t>
  </si>
  <si>
    <t>SEMINARS AND WORKSHOPS  | GEC FARMAGUDI, GOA | ORGANISED VARIOUS SEMINAR AND WORKSHOPS | Jan 2002 | Jul 2012 | 10Y 6M</t>
  </si>
  <si>
    <t>Indian Lean Construction Conference | NICMAR, PUNE | Mentor | Apr-2019
“One Day Workshop on Accreditation Process” | MADGAON GOA | COORDINATOR | Mar-2014
One Day Conference on Environmental Management Towards Sustainability | GEC GOA | CHAIRMAN | Dec-2011
Two Day All India Seminar on “Innovative World of Civil Engineering | Madgaon, IE(I) Goa State Centre | Member National Advisory Committee | Sep-2010
Two days refresher course on IS:800-2007 | GEC GOA | CHAIRMAN | Oct-2009</t>
  </si>
  <si>
    <t>Technical: I AM OPEN TOWARDS NEW TECHNOLOGIES, COMFORTABLE
Managerial: PROACTIVE, HAVE GOOD ABILITY AND EXPERIENCE, HAVE EXCELLENT CAPACITY AND EXPERIENCE, SOUND KNOWLEDGE
Corporate: YES WELL AWARE, ALIGNED WITH, CONSIDERABLE EXPERIENCE
Leadership: HAVE CAPACITY AND EXPERIENCE, ALSO DOING, YES, ALWAYS
Interpersonal: HAVE EXPERIENCE, YES GOOD ABILITY, MEMBER OF MORE THAN 10 PROFESSIONAL BODIES AND ACTIVE WITH 2-3 BODIES
Description: Best paper award for ICCRIP-25, ICCRIP-16 and INDOROCK-2016
Worked Coordinator Pradhan Mantri Gram Sadak Yojana Goa State&amp;nbsp;
Panelist: Pradhan Mantri Awas Yojana (PMAY) Empowering India-2025
Jury Member: Pradhan Mantri Awas Yojana (PMAY) Empowering India Awards-2025, 2023, 2021, 2019
ADVISOR-UPSC, New Delhi</t>
  </si>
  <si>
    <t>M. G. Koargaonker | EX DG-NICMAR | mangesh@nicmar.ac.in | 9833047446</t>
  </si>
  <si>
    <t>12-Aug-26 04:55 PM</t>
  </si>
  <si>
    <t>Sanjay Govind Patil</t>
  </si>
  <si>
    <t>sanjaygovindpatil@gmail.com</t>
  </si>
  <si>
    <t>31-Aug-1973</t>
  </si>
  <si>
    <t>English,Marathi,Hindi,Konkani</t>
  </si>
  <si>
    <t>Govind Krishna Patil</t>
  </si>
  <si>
    <t>Sai World City, Manhattan, 2206, Palaspe Phata, JNPT Road, Panvel, 410221.</t>
  </si>
  <si>
    <t>Director &amp; Head of Institution</t>
  </si>
  <si>
    <t>RICS School of Built Environment, Amity University Maharashtra.</t>
  </si>
  <si>
    <t>Director</t>
  </si>
  <si>
    <t>03-Apr-2017</t>
  </si>
  <si>
    <t>PhD | National Institute of Technology, Karnataka (NITK), INDIA | Department of Applied Mechanics and Hydraulics | 0.00 | 0.00 | 2012
Post Graduation | Visveswaraiah Technological University, Belgaum, Karnataka, INDIA | KLS Gogte Institute of Technology, Belgaum, Karnataka, INDIA | 0.00 | 0.00 | 2001
Graduation | Goa University, Goa, INDIA  | Goa College of Engineering Farmagudi, Goa, INDIA | 0.00 | 0.00 | 1999
Diploma | Board of Technical Education, Goa, INDIA  | Fr. Agnel Polytechnic, Verna, Goa, INDIA | 0.00 | 0.00 | 1995
Higher Secondary | Goa Board of Secondary and Higher Secondary Education, Goa INDIA | Dhempe College of Arts and Science, Panjim, Goa, INDIA | 0.00 | 0.00 | 1991
Secondary | Goa Board of Secondary and Higher Secondary Education, Goa INDIA | Ideal High School, Talegaon, Goa, INDIA | 0.00 | 0.00 | 1989
Other | The University of Texas at Austin | McCombs School of Business | 0.00 | 0.00 | 2021</t>
  </si>
  <si>
    <t>RICS School of Built Environment, Amity University, Maharashtra | Director &amp; Head of Institute | Apr 2017 | Present | 9Y 4M
Caledonian College of Engineering, Oman | Acting Head of Department/Deputy Head of Department | Oct 2008 | Mar 2017 | 8Y 5M
Shree Rayeshwar Institute of Engineering &amp; Information Technology, Goa, INDIA | Lecturer/Senior Lecturer/Assistant Professor/Head of Department/In-charge Principal | Sep 2001 | Oct 2008 | 7Y 1M</t>
  </si>
  <si>
    <t>24Y 10M</t>
  </si>
  <si>
    <t>Neuro-Fuzzy based Approach for Wave Transmission Prediction of Horizontally Interlaced Multilayer Moored Floating Pipe Breakwater | International Journal of Ocean Engineering | Jan-2011
Genetic algorithm-based support vector machine regression in predicting wave transmission of horizontally interlaced multi-layer moored floating pipe breakwater | Advances in Engineering Software | Mar-2012
Effect of water depth on the performance of intelligent computing models in predicting wave transmission of floating pipe breakwater | The International Journal of Ocean and Climate Systems | Jun-2014
Parameter Optimization using GA in SVM to Predict Damage Level of Non-Reshaped Berm Breakwater | The International Journal of Ocean and Climate Systems | Jun-2014
Particle Swarm Optimization based Support Vector Machine for Damage Level Prediction of Non-Reshaped Berm Breakwate | Applied Soft Computing | Feb-2015
Identifying the Contractor’s Core Competencies in Post COVID Scenario: Developing a Survey Instrument | Engineering Construction and Architecture Management | Jun-2022
Influence of Subcontractors’ ‘Strategic Capabilities’ on ‘Power’, ‘Dependence’ and ‘Collaboration’: An empirical analysis in the context of procurement decisions | Engineering Construction and Architecture Management | Oct-2022
Urban resilience and smart cities in India: A bibliometric analysis of strategies and trends | Advances in Nonlinear Variational Inequalities | Jan-2025
 Leveraging technology for resilient urban futures: a framework for smart environmental management | International Journal for Research in Applied Science and Engineering Technology | May-2025
Urban Resilience Frameworks - Evolution, Applications, and Research Gaps in the Indian Context | SSRG International Journal of Humanities and Social Science | May-2025</t>
  </si>
  <si>
    <t>Overview of Sustainable Development Initiatives in India | Springer Nature Singapore | RICS School of Built Environment, Amity University Maharashtra
Overview of Urban Vulnerability and Resilience Frameworks | Springer Nature Singapore | RICS School of Built Environment, Amity University Maharashtra
Critical Evaluation of Algal Biofuel Production Processes Using Wastewater | Springer International Publishing | Caledonian College of Engineering, Oman
Lecture Notes in Civil Engineering, Sustainable Built Environment, Select Proceedings of ICSBE 2023 | Springer Nature Singapore  | RICS School of Built Environment, Amity University Maharashtra
Data Management in Construction | Springer, Singapore | RICS School of Built Environment, Amity University Maharashtra
Construction and Demolition Waste Management | Springer Singapore | RICS School of Built Environment, Amity University Maharashtra</t>
  </si>
  <si>
    <t>Deputy Head of Department | Department of Built and Natural Environment | Feb 2016 | Mar 2017 | 1Y 1M
In-Charge Principal | Shree Rayeshwar Institute of Engineering &amp; Information Technology, Goa | Jun 2004 | Jun 2005 | 1Y 0M
Acting Head of Department | Department of Built Environment, Caledonian College of Engineering, Oman | Jan 2013 | Feb 2016 | 3Y 0M
Deputy Head of Department | Department of Built Environment, Caledonian College of Engineering, Oman | Jan 2013 | Feb 2013 | 0Y 0M
Director &amp; Head of Institute | RICS School of Built Environment, Amity University Maharashtra | Sep 2022 | Apr 2026 | 3Y 7M
Associate Dean &amp; Director | RICS School of Built Environment, Amity University Maharashtra | Apr 2017 | Aug 2022 | 5Y 4M</t>
  </si>
  <si>
    <t>Development of Self Compacting Concrete with Locally available Spent Catalyst and Quarry Dust | INR 5.0 Lakhs | The Research Council, Oman | Jun 2013 | Jun 2014 | 1Y 0M
Study on masonry blocks made with wastepaper and industrial waste spent catalyst | INR 5.0 Lakhs | The Research Council, Oman | Jul 2014 | Jun 2015 | 0Y 11M
Fostering an Australia- India Zero Carbon Building Construction Network | INR 98.0 Lakhs | Department of Foreign Affairs and Trade, Australia | Aug 2022 | Aug 2023 | 1Y 0M
Development of Functional Competency Framework for Project Management Role | INR 30.0 Lakhs | Tata Realty, India | Aug 2022 | Feb 2023 | 0Y 6M
Development of Quality Policy and QMS Manual | INR 17.10 Lakhs | Birla Estate Pvt. Ltd., India | Dec 2022 | Feb 2024 | 1Y 2M</t>
  </si>
  <si>
    <t>Department of Foreign Affairs and Trade (DFAT, Australia) in collaboration with University of Newcastle Australia | Participated in and contributed to internationally funded research project under the Australia–India Zero Carbon Building Construction Network, focusing on development of action roadmaps for zero-carbon construction through multi-stakeholder collaboration
Nanyang Polytechnic (Singapore) | Gained exposure to the “Teaching Factory” concept and successfully adapted and implemented industry-integrated pedagogical approaches, promoting experiential learning through real-life industry projects and strengthening academia–industry collaboration.
Chartered Institute of Building (CIOB, UK) &amp; Glasgow Caledonian University (UK Academic System via Caledonian College of Engineering, Oman) | Contributed to curriculum development and accreditation processes aligned with CIOB standards within a UK-affiliated academic framework; gained extensive experience in academic governance, curriculum delivery, quality assurance and leadership roles.
University of Sri Jayewardenepura (Sri Lanka) | Invited as plenary speaker at international conferences and actively engaged in academic collaboration facilitated institutional partnership through MoU, enabling student mobility and global exposure. A cohort of 25 students is scheduled to visit in April
Royal Institution of Chartered Surveyors (RICS, UK) &amp; Project Management Institute (PMI, USA) | Led academic programs aligned with global competency frameworks and successfully secured international accreditation; spearheaded PMI-GAC accreditation and integrated global project management standards into curriculum design and delivery.</t>
  </si>
  <si>
    <t>Provided strategic leadership across governance, finance, and global partnerships. Advanced international collaborations, research, consultancy, and executive education exceeding ₹1.93 crore. Achieved global accreditations and consistent 100% placements. | Appointment Order - Director and HOI
Led academic planning, curriculum innovation with NEP 2020 and global frameworks and accrediations. Strengthened international linkages, research, industry integration and program expansion.  | RICS Employment Letter - Associate Dean and Director
Led academic administration, curriculum delivery, and faculty coordination within a UK-affiliated higher education system. Contributed to accreditation processes, program transformation, and industry-linked training for government and corporate. | CCE HoD Responsibility Handing Over
Provided institutional leadership overseeing academic operations, faculty management, and student development. Strengthened administrative systems, ensured academic quality, and initiated industry collaborations. Built strong foundations in governance. | RIT Incharge Principal
Spearheaded accreditations (RICS, PMI, CIOB, NBA), establishing global academic benchmarks. Institutionalised OBE and quality systems linked to research and industry. Enhanced international positioning and academic credibility. | Accrediation Certificates - NBA</t>
  </si>
  <si>
    <t>Caledonian College of Engineering, Oman | Department Board/Chairperson | Sep 2012 | Dec 2015
Caledonian College of Engineering, Oman | Academic Council/Member | Sep 2012 | Dec 2015
Amity University Maharashtra | Doctoral Research Committee/Member | Sep 2022 | Apr 2026
Amity University Maharashtra | Academic Council/Member | Sep 2022 | Apr 2026
Amity University Maharashtra | Internal Quality Assurance Cell/Member | Sep 2022 | Apr 2026
RICS School of Built Environment, Amity University Maharashtra | Board of Studies/Chairperson | Jul 2017 | Apr 2026
RICS School of Built Environment, Amity University Maharashtra | Area Advisory Board/ Chairperson | Apr 2017 | Apr 2026
Gogte Institute of Technology, Belgavi, Karnataka | Board of Studies/Member | Sep 2021 | Aug 2024
Pimpri Chinchwad College of Engineering, Pune | IQAC/Academic Auditor | Sep 2022 | Jun 2025
Pimpri Chinchwad College of Engineering, Pune | Board of Studies/External Expert Member | Sep 2022 | Jun 2025</t>
  </si>
  <si>
    <t>RICS Accreditation (UK) | RICS School of Built Environment, Amity University Maharashtra | Apr 2017 | Apr 2026 | Led and secured accreditation for three flagship programs—MBA (Construction Project Management), MBA (Real Estate and Urban Infrastructure), and BBA (Real Estate and Urban Infrastructure)—across two consecutive cycles (2017–2023 and 2023–2028), reflecting
GAC PMI Accreditation (USA) | RICS School of Built Environment, Amity University Maharashtra | Apr 2017 | Apr 2026 | Successfully led the achievement of PMI-GAC accreditation for the MBA (Construction Project Management) program for two consecutive cycles (2019–2024 and 2024–2030), demonstrating sustained alignment with global project management standards
National Board of Accreditation (NBA), India | RICS School of Built Environment, Amity University Maharashtra | Apr 2017 | Apr 2026 | Led the successful accreditation of the MBA (Construction Project Management) program by the National Board of Accreditation (NBA) for the period January 2026 to December 2028, providing strategic leadership as Director of the School.
Oman Academic Accreditation Authority (OAAA) | Caledonian College of Engineering, Oman | Oct 2008 | Mar 2017 | Played a key role in the preparation and submission of the Institutional Standards Assessment documentation, leading to full institutional accreditation by the Oman Academic Accreditation Authority (OAAA) on 5th April 2018.
Chartered Institute of Building (CIOB), UK | Caledonian College of Engineering, Oman | Oct 2008 | Mar 2017 | Played a key role in securing accreditation from the Chartered Institute of Building (CIOB, UK) for BSc Civil Engineering and Construction Engineering programmes (2012–2016, granted in October 2018) and for the BSc Measurement and Cost Engineering program
Chair - School Quality Assurnace Cell | RICS School of Built Environment, Amity University Maharashtra | Apr 2017 | Apr 2026 | Chair, School Quality Assurance Cell – led academic quality initiatives including teaching-learning strategies, assessment frameworks, OBE implementation, academic audits, and continuous improvement aligned with accreditation standards.</t>
  </si>
  <si>
    <t>Guide (1)</t>
  </si>
  <si>
    <t>Industry-integrated learning initiatives (internships, live projects, site exposure)(This activity is carried out periodically every semester) | RICS School of Built Environment, Amity University Maharashtra | Enhanced student employability; achieved strong placement outcomes and industry readiness | Apr 2017 | Apr 2026 | 9Y 0M
Implementation of innovative pedagogies (Project-Based Learning, Teaching Factory concept)(This activity is carried out periodically every semester) | RICS School of Built Environment, Amity University Maharashtra | Improved experiential learning and student engagement through real-world problem-solving | Apr 2017 | Apr 2026 | 9Y 0M
Workshop on “Lean Practices in Construction Project Management” | RICS School of Built Environment, Amity University Maharashtra | Enhanced efficiency, waste reduction mindset, and process optimization skills | Feb 2025 | Feb 2025 | 0Y 0M
Workshop on “How to Write a Good Research Paper” (This activity is carried out periodically every semester) | RICS School of Built Environment, Amity University Maharashtra | Enhanced research skills, academic writing quality, and publication readiness among students | Apr 2017 | Apr 2026 | 9Y 0M
Academic and co-curricular development initiatives (competitions, conferences, student participation) | Caledonian College of Engineering (Affiliated to Glasgow Caledonian University, UK), Oman | Promoted student engagement, international exposure, and holistic development | Oct 2008 | Mar 2017 | 8Y 5M
Student mentoring and academic development activities | Shree Rayeshwar Institute of Engineering &amp; IT, Goa | Strengthened academic foundation and leadership skills among students | Sep 2001 | Sep 2008 | 7Y 0M
Workshop on “Sustainable Practices in Construction” | RICS School of Built Environment, Amity University Maharashtra | Promoted sustainability awareness, ESG principles, and environmentally responsible practices | Sep 2024 | Sep 2024 | 0Y 0M
Workshop on “Effective Use of BIM in Construction Management” | RICS School of Built Environment, Amity University Maharashtra | Strengthened digital construction capabilities and industry readiness | Apr 2025 | Apr 2025 | 0Y 0M
Workshop on “Pre-Fabricated and Off-Site Construction” | RICS School of Built Environment, Amity University Maharashtra | Improved understanding of modern construction techniques and industry practices | Mar 2025 | Mar 2025 | 0Y 0M
Workshop on “What is Plagiarism and How to Avoid It” (This Activity is carried out periodically every semester) | RICS School of Built Environment, Amity University Maharashtra | Promoted academic integrity, ethical research practices, and awareness of plagiarism detection tools; improved quality of scholarly work | Apr 2017 | Apr 2026 | 9Y 0M</t>
  </si>
  <si>
    <t>1st International Conference on Sustainable Built Environment, February 23rd &amp; 24th 2023 | Noida, RICS School of Built Environment | Organising Committee Member | Feb-2023
International Workshop on Valuation of Tourism Assets | Art Guild House – Phoenix Mall Kurla West Mumbai  | Convenor | Oct-2024
2nd International Conference on Sustainable Built Environment, March 16th 2024 | Noida, RICS School of Built Environment | Organising Committee Member | Mar-2024
International Workshop of Valuation of Plant and Machinery | Mumbai - RICS School of Built Environment, Amity University Maharashtra | Convenor | Sep-2025
4th International Conference on Sustainable Built Environment, March 12th &amp; 13th, 2026. | Noida, RICS School of Built Environment | Advisory Committee member | Mar-2026</t>
  </si>
  <si>
    <t>Technical: Demonstrated strong openness towards technology through adoption of LMS, blended learning, and digital tools, supported by formal training in data science and analytics. Promoted data-driven decision-making and innovative pedagogies. Advocate integration , Highly comfortable with technology, including LMS, data analytics tools, and academic systems. Trained in data science and analytics, enabling data-driven decision-making. Actively promote blended learning, AI, and BIM in academic processes. Experienced i
Managerial: Demonstrated strong ability to anticipate academic and institutional challenges and develop proactive strategies. Led advance planning for accreditation, curriculum alignment, and quality assurance. Use data-driven insights and stakeholder inputs for stra, Demonstrated ability to generate resources through executive education, consultancy, and funded research (₹1.93+ crore portfolio). Skilled in strategic budgeting and efficient allocation aligned with academic priorities, quality enhancement, and instituti, Demonstrated ability to manage high-pressure situations and meet tight deadlines, particularly in accreditation, compliance, and academic operations. Strong in planning, prioritisation, and team coordination to ensure timely delivery without compromising , Strong understanding of financial management including budgeting, planning, and fiscal control. Generated revenue through executive education, consultancy, and funded research (₹1.93+ crore). Focus on transparent budgeting, cost optimisation, and strategi
Corporate: Strong ability to identify community and industry needs in construction, infrastructure, and real estate sectors. Align academic programs and research with priorities such as sustainability, urbanisation, and infrastructure development. Engage with indust, Strong understanding of national challenges aligned with the vision of Viksit Bharat, including urbanisation, infrastructure growth, sustainability, and skill gaps. Believe higher education must respond through industry-aligned programs, applied research,, Strong understanding of inclusive and competency-based curriculum development aligned with NEP 2020. Promote flexible, multidisciplinary programs supporting diverse learners and wider participation. Emphasize experiential learning, technology-enabled deli
Leadership: Demonstrated ability to motivate diverse stakeholders including faculty, students, and industry partners through collaborative leadership, clear vision, and effective communication. Focus on faculty development, student engagement, and strong industry par, Strong commitment to advancing institutional mission through alignment of academic, research, and industry initiatives. Focus on quality education, innovation, and societal impact. Experienced in translating vision into actionable strategies and fostering, In my leadership roles, I have focused on aligning academic programs, research initiatives, and industry engagement with long-term institutional goals and emerging sectoral trends. This includes anticipating future needs in the built environment domain an, In my leadership roles, I have consistently adopted a participative approach, encouraging inputs from faculty, staff, students, and industry stakeholders in decision-making processes. I value diverse perspectives and actively create platforms for dialogue
Interpersonal: Extensive experience in national and international collaborations with professional bodies (RICS, PMI, CIOB), global institutions, and industry partners. Established MoU with University of Sri Jayewardenepura (Sri Lanka) for student mobility and academic , In my leadership roles, I have regularly engaged with senior academic leaders, industry executives, accreditation bodies, and government representatives. My interactions are grounded in thorough subject knowledge, data-driven insights, and a clear underst, Member of RICS (MRICS, UK), PMI (USA), and associated with ASCE, ACI, CIOB (UK). Life Member of ACCE (India) and associated with IGBC. Actively engage with professional standards, accreditation, and industry practices.
Description: Professional Distinctions &amp;amp; Fellowships
1. Member (MRICS) of the Royal Institution of Chrtered Surveyors (UK), a globally recognised professional credential in the built environment domain.
2. Member of the Project Management Institute (USA), aligned with global project management standards
3. Associated with international professional bodies including American Society of Civil Engineers (ASCE), American Concrete Institute (ACI) and Chartered Institute of Building (CIOB, UK)
4. Life Member of the Association of Consulting Civil Engineers (India) and associated with the Indian Green Building Council (IGBC), refelcting engagement with sustainbility and professional practice
Awards &amp;amp; Recognition
1. Invited Plenary speaker at the international conference on Real Estate Managemnet and Valuation, Sri Lanka(2024)
2. Invited Keynote Speaker at World Education Congress, Mumbai (2022)
3. Recipient of Best Research Project Award, Annual Research Forum, organised by The Research Council, Oman.
4. Awarded Best Teacher Award of the acdemic year 2013-14 at Caledonian College of Engineering, Oman.
5. Recognised as PhD Guide for the programme in Built Environment at RIS School of Built Environment, Amity University Maharashtra.
6. Recognised as Oustanding Reviewer by Elsevier, Amsterdam, The Netherland &amp;nbsp;(Ocean Engineering Journal) in 2017.
International Collaboration &amp;amp; Global Engagement
1. Led and contributed to international research collaboration under Departmnet of Foreign Affairs and Trade (DFAT, Australia) i parternship with University of Newcastle. focusing on zero-carbon construction and sustainable built environment.
2. Facilitated institutional collaboaration (MoU) with Universty of Sri Jayewardenepura, Sri Lanka, enabling studnets mobility and international exposure (including schedule student immersion in 2026)
3. Academic and administrative expereince within a UK-affiliated system through Glasgow Caledonian University.
4. Exposure to global pedagogical innovation through the Teaching Fatory oncept of Nanyang Polytechnic, Singapore.
5. Delivered international training programme for organisations such as Royal Army of Oman and Oman Gas.</t>
  </si>
  <si>
    <t>Mr Deepak Suvarna | President - Projects - Kalpataru Pvt. Ltd. | deepak.suvarna@kalpataru.com | 9167256479</t>
  </si>
  <si>
    <t>Prof. Dr. Sandip T Mali | Professor - Civil Engineering, Pimpri Chinchwad College of Engineering, Pune | sandip.mali@pccoepune.org | 9822288409</t>
  </si>
  <si>
    <t>Dr. Shekhar Nagargoje | Director Programmes - RICS School of Built Environment, Amity University Maharashtra | snagargoje@ricssbe.edu.in | 9867595060</t>
  </si>
  <si>
    <t>13-Aug-26 01:07 PM</t>
  </si>
  <si>
    <t>Dr Ramesh Damodarrao Dod</t>
  </si>
  <si>
    <t>rameshdod@gmail.com</t>
  </si>
  <si>
    <t>11-Dec-1969</t>
  </si>
  <si>
    <t>Marathi, Hindi</t>
  </si>
  <si>
    <t>Damodarrao Kisanrao Dod</t>
  </si>
  <si>
    <t>E-502, Vatsalya Nagari, D.P Road, Near Guruganesh Nagar, Kothrud, Pune-411038</t>
  </si>
  <si>
    <t>Former Professor and Program Head for M.Tech ( Environmental Engineering)</t>
  </si>
  <si>
    <t>Dr Vishwanath Karad MIT World Peace University,Pune</t>
  </si>
  <si>
    <t>Professor</t>
  </si>
  <si>
    <t>02-Jul-2018</t>
  </si>
  <si>
    <t>Secondary | Nagpur Board,Nagpur | Government Technical High School,Akola | 67.00 | 0.00 | 1985
Higher Secondary | Nagpur Board,nagpur | Shree Shivaji College of Arts, Commerce and Science, Akola | 68.17 | 0.00 | 1987
Graduation | Sant Gadgebaba Amravati University, Amravati | Government Engineering College, Amravati (Maharashtra) | 65.73 | 0.00 | 1991
Post Graduation | Vikram University, Ujjain | Government Engineering College, Ujjain (MP) | 75.25 | 0.00 | 1993
PhD | Indian Institute of Technology (IIT-BHU), Varanasi | Indian Institute of Technology (IIT-BHU), Varanasi | 0.00 | 0.00 | 2011
Other | GATE 2005 by Indian Institute of Technology | Graduate Aptitude Test in Engineering,2005 | 87.92 | 0.00 | 2005</t>
  </si>
  <si>
    <t>Dr Vishwanath Karad MIT World Peace University,Pune | Professor and Program Head | Jul 2018 | Aug 2024 | 6Y 1M
Maharashtra Institute of Technology, Pune | Professor, Civil Engineering   | Jun 2015 | Jun 2018 | 3Y 0M
MIT College  of  Engineering, Pune. | Professor and Head of Civil Engineering | Jul 2013 | Jun 2015 | 1Y 11M
Maharashtra Institute of Technology, Pune | Professor,  Civil Engineering | May 2012 | Jul 2013 | 1Y 1M
Maharashtra Institute of Technology, Pune | Associate Professor,   Civil Engineering | Oct 2006 | May 2012 | 5Y 7M
Maharashtra Institute of Technology, Pune | Assistant Professor / Lecturer  Civil Engineering | Aug 1994 | Sep 2006 | 12Y 1M</t>
  </si>
  <si>
    <t>29Y 11M</t>
  </si>
  <si>
    <t xml:space="preserve"> Valorization of Corn Cob Agricultural Waste for Continuous Chromium (VI) Removal: Fixed-Bed Column Performance and Breakthrough Analysis   | International Journal of Environmental Research ( Springer) | Apr-2026
Eco-bricks reinvented: transforming coal mine overburden and fly ash into sustainable building solutions | Innovative Infrastructure Solutions (Springer) | Apr-2025
Extraction of sand from the complex matrix of coal mining dump waste: A sustainable approach in Indian context | Cleaner Materials  (Elsevier) | Mar-2024
Removal of Methylene Blue (MB) dye  from water Environment by processed Jowar stalk [Sorghum bicolor (L.) Moench] adsorbent   |  Clean Technologies &amp; Environmental Policy (Springer)  | May-2015
Adsorption of Methylene Blue using Green Peas Peels (Pisum Sativum): A Cost-Effective Option for Dye-Based Wastewater Treatment | Biotechnology and Bioprocess Engineering (Springer)  | Apr-2012
Comparative review of structural health monitoring and innovative materials in classical and modern vernacular architecture: Insights from China and India | Journal of Chinese Architecture and Urbanism | Sep-2025
Management of coal mine overburden and fly ash using Bamboo cultivation | International Journal of Innovative Technology and Exploring Engineering  | Aug-2019
Management of Construction and Demolition Waste in Pune city | International Journal of Innovative Technology and Exploring Engineering  | Aug-2019
Recent Trends in Waste Management Systems for Smart Cities in India-A Review | Afr. J Biomedical Research  | Sep-2024
Removal of dyes from aqueous solutions using non- conventional low-cost adsorbents: A Review | Journal of Indian Association of Environmental Management, [NEERI] Nagpur | Feb-2009</t>
  </si>
  <si>
    <t>Daylight Simulation of Residential Building to Reduce Energy Demand | Sustainable Development in Construction Sector, NICMAR, Pune ISBN 978 93 5361 298 6. | NICMAR,Pune</t>
  </si>
  <si>
    <t>Professor and Program Head | MIT College of Engineering,Pune | Jul 2013 | Jun 2015 | 1Y 11M</t>
  </si>
  <si>
    <t>Assessment of technical model for upgradation of existing 130MLD tertiated treated wastewater (STP), 2024 | 590000 | Maharashtra State Power Generation Company Ltd, Koradi complex,Koradi | Jun 2024 | Aug 2024 | 0Y 2M
Environmental compliance, pollution load assessment  and monitoring for Marvel Drugs Pvt. Ltd., MIDC, Taloja, Mumbai  | 236000 | Marvel Drugs Pvt. Ltd., MIDC, Taloja, Mumbai  | Apr 2022 | Apr 2023 | 1Y 0M
Technical verification of 75 MLD,15MLD and 12.5 MLD Sewage Treatment Plant design  and Vetting of 40 MLD of Sewage Treatment Plant at Kasarwadi, Pune ,  | 432000 | HNB Engineers Pvt Ltd, Pune-411002 | Jul 2014 | Dec 2014 | 0Y 5M
Treatability studies, pollution load assessment and pollution control planning for 8.	Kargil India Pvt. Ltd., MIDC Kurkumbh, Pune  | 400000 | Kargil India Pvt. Ltd., MIDC Kurkumbh, Pune  | May 2014 | Sep 2014 | 0Y 4M
Statistical analysis of coal grade data for of disputed period having issue of non-acceptance,  | 590000 | Maharashtra State Power Generation Company limited, Mumbai, Office of the Chief Engineer | Mar 2024 | Jul 2024 | 0Y 4M</t>
  </si>
  <si>
    <t>American Academy of Sciences | Presented research paper at an international conference (ICEST 2010, USA) on biosorption-based wastewater treatment; engaged in global scientific discussions and knowledge exchange in environmental science and technology.
International Conference on Pollution Control and Sustainable Environment, London, UK | International academic exposure through presentation of research at conferences in the USA and UK, focusing on sustainable environmental engineering solutions including wastewater treatment and air pollution control, facilitating global knowledge exchange</t>
  </si>
  <si>
    <t>Member, State Expert Appraisal Committee (Government of Maharashtra) Contributed to high-level environmental governance and regulatory decision-making through appraisal of large-scale infrastructure, construction, and industrial projects. Provided expert  | Gazattee Notification of Govt of India, Indicating my name as Member of SEAC1
Leadership in Research, Innovation, and Capacity Building Conceptualized and organized international and national conferences, faculty development programs, and technical events, promoting academic excellence, global engagement, and knowledge disseminatio | Convener, Faculty Development Program on Recent Advances in Geo-Environmental Engineering and Sustainability, Convener and Organising Secretary for Indo Italian Conference on Emerging Trends in Waste Management Technologies
Consultancy and Industry Engagement Leadership Led multidisciplinary consultancy projects in environmental engineering, including wastewater treatment, environmental impact assessment, and pollution control for industrial and infrastructure sectors. Stren | Industry Leadership Role
I have actively contributed to academic governance through membership on Boards of Studies at Shivaji University and Savitribai Phule Pune University, where I was involved in curriculum design, syllabus revision, and strengthening outcome-based education  | Academic Leadership Role
As a Data Auditor under the Technical Education Quality Improvement Programme II, I provided oversight and validation of institutional performance data for leading technical institutions in Maharashtra, including Dr Babasaheb Ambedkar Technological Univer | Technical Education Quality Improvement Programme</t>
  </si>
  <si>
    <t>Ministry of Environment, Forest &amp; Climate Change, Govt of India,  New Delhi for the State of Maharashtra | State Expert Appraisal Committee (SEAC) for the State of Maharashtra , Position: Member | Jan 2014 | Oct 2016
Maharashtra Pollution Control Board | Technical Member, Review Committee for CHWTSDF Ranjangaon, Maharashtra Pollution Control Board | Jan 2015 | Jan 2016
Directorate of Technical Education, Govt of Maharashtra ,Ministry of Human Resource Development , Govt of India/ World Bank Funded Institution | Data Auditor, Technical Education Quality Improvement Programme Phase II | Apr 2013 | Mar 2017
Savitribai Phule Pune University,Pune | Board of Studies (Civil Engineering) Position: Member | Jan 2014 | Aug 2015
Shivaji University, Kolhapur | Board of Studies (Environmental Engineering) Position: Member | Feb 2014 | Aug 2015
Maharashtra State Power Generation Company Limited, Govt of Maharashtra | Expert Member / Consultant, Maharashtra State Power Generation Company Limited | Jun 2024 | Jun 2026
MIT World Peace University, Pune | Board of Studies (Sustainability Studies) Position: Member | May 2022 | May 2024
MIT World Peace University, Pune | Board of Planning and Development, Position: Member | Aug 2019 | Jun 2021
Savitribai Phule Pune University | Building Committee; BCUD Research Funding Committee; Local Enquiry Committee; UGC Selection Committee; Ph.D. Committee as Member) | Apr 2014 | Jun 2018</t>
  </si>
  <si>
    <t>Quality Assurance and Institutional Performance Audit | Technical Education Quality Improvement Programme Phase II (Government of India / World Bank) | Apr 2013 | Mar 2017 | Conducted data auditing and validation for multiple technical institutions in Maharashtra, ensuring compliance with performance benchmarks, quality assurance frameworks, and reporting standards. Strengthened institutional accountability, outcome-based eva
Academic Quality Assurance and Institutional Evaluation | Savitribai Phule Pune University | Apr 2014 | Jun 2018 | Contributed to academic audits, faculty selection processes, research funding evaluation, and institutional inspections (LIC), ensuring adherence to UGC norms, quality benchmarks, and governance standards. Supported improvement of academic systems and ins
Academic Leadership, Accreditation Support, and Outcome-Based Education | MIT World Peace University, Pune | Apr 2019 | Aug 2024 | Led postgraduate program development, curriculum design, and implementation of outcome-based education aligned with accreditation requirements. Supported continuous quality improvement through structured academic planning, research supervision, and integr</t>
  </si>
  <si>
    <t>Nature of Activity/Event: Environmental Awareness and Sustainability Programs (World Environment Day, Technical Events, Student Engagement Initiatives) | Maharashtra Institute of Technology, Pune and MIT World Peace University | Organized and led student-centric environmental awareness programs, technical events, and sustainability initiatives to promote environmental responsibility and community engagement. Mentored students in addressing real-world environmental challenges, fos | Sep 2016 | Jun 2020 | 3Y 8M
Postgraduate and Doctoral Research Mentorship | Savitribai Phule Pune University / MIT World Peace University | Guided 30+ M.Tech dissertations and many  Ph.D. scholars, fostering research skills, innovation, and problem-solving capabilities among students. Encouraged interdisciplinary research in sustainability, wastewater treatment, and environmental management,  | Dec 2012 | Aug 2024 | 11Y 7M
Nature of Activity/Event: Faculty Development Programs and Technical Conferences for Student Skill Development | MIT World Peace University, Pune | Organized and coordinated national and international conferences and faculty development programs, providing students exposure to emerging technologies, research trends, and industry practices. Facilitated interaction with experts, enhancing student learn | Dec 2009 | Aug 2024 | 14Y 8M</t>
  </si>
  <si>
    <t>Faculty Development Program (FDP)  on “Recent Advances in Geo-Environmental Engineering and Sustainability” | MIT- World Peace University, Pune | Role: Convener | Sep-2022
Indo-Italian International Conference on  Emerging Trends in Waste Management Technologies (ETWMT) | Maharashtra Institute of Technology, Pune | Convener and Organizing Secretary | Dec-2009
Conference on Preservation of the Ozone Layer | Maharashtra Institute of Technology, Pune | Role: Convener | Sep-2010
World Environment Day Event on “Environmental Sustainability in Educational Campuses” , jointly with TERRE Policy Centre, Pune | Maharashtra Institute of Technology, Pune and other Institutions under MAEER, Pune | Role: Coordinator | Jun-2018</t>
  </si>
  <si>
    <t>Technical: I demonstrate strong openness towards emerging technologies and actively integrate digital tools and data-driven approaches in academic, research, and administrative functions. I firmly believe in leveraging technology to enhance knowledge creation, disse, I demonstrate strong openness towards emerging technologies and actively integrate digital tools and data-driven approaches in academic, research, and administrative functions. I firmly believe in leveraging technology to enhance knowledge creation, disse
Managerial: I possess a strong ability to anticipate emerging academic, administrative, and institutional challenges through strategic foresight and data-informed decision-making. I proactively develop structured plans to address potential risks related to quality, i, I have demonstrated the ability to mobilize resources through research funding, consultancy projects, and institutional collaborations with industry and government agencies. I ensure strategic allocation of resources aligned with academic priorities, infr, I demonstrate strong capability to perform effectively under pressure while managing multiple academic, administrative, and research responsibilities. I prioritize tasks systematically and maintain focus to meet stringent deadlines without compromising qu, I possess a sound understanding of financial management, including budgeting, resource planning, and fiscal control within academic and project environments. I have been involved in mobilizing funds through consultancy, research projects, and institutiona
Corporate: I possess a strong ability to assess community needs in the built environment through field engagement, stakeholder consultation, and environmental impact assessment. My work in areas such as housing, infrastructure, waste management, and environmental su, I have a clear understanding of national challenges such as rapid urbanization, infrastructure deficits, climate change, resource scarcity, and environmental degradation. Higher education in the built environment must respond by integrating sustainability, I possess a strong understanding of curriculum development that promotes wide participation and social inclusion by ensuring accessibility, flexibility, and relevance to diverse learner groups. I advocate for outcome-based and interdisciplinary curricula 
Leadership: I demonstrate the ability to motivate and align diverse stakeholders—including faculty, students, industry partners, and administrators—towards shared institutional goals. Through collaborative leadership, effective communication, and inclusive decision-m, I am deeply committed to advancing the mission and strategic goals of the institution through academic excellence, innovation, and societal impact. I align my leadership approach with long-term institutional priorities, ensuring sustainable growth, qualit, I demonstrate strong strategic and innovative thinking by integrating emerging trends, policy directions, and institutional priorities into long-term planning. I maintain a broad perspective that balances academic excellence, research, industry collaborat, I lead by personal example through integrity, professionalism, and a commitment to continuous learning. I actively encourage new ideas and adopt a consultative approach, fostering collaboration, transparency, and inclusive decision-making across all level
Interpersonal: I have experience in initiating and strengthening national and international collaborations through academic partnerships, conferences, and joint research initiatives. My approach emphasizes effective communication, mutual engagement, and alignment of ins, I interact effectively and persuasively at senior levels by combining strong domain expertise with clear, evidence-based communication. I engage confidently with policymakers, industry leaders, and academic administrators to facilitate informed decision-m, I am an active member of several recognized professional bodies, including Fellow of the Institution of Engineers (India), Life Member of the Indian Society for Technical Education, Indian Association of Environmental Management (NEERI), and the Indian So
Description: I am a Fellow of the Institution of Engineers India, reflecting professional recognition of my contributions to engineering and the built environment. I have presented research and participated in international conferences in the USA and the UK, contributing to global academic engagement. My membership in international professional bodies such as the Air &amp;amp; Waste Management Association and involvement in interdisciplinary research and consultancy projects demonstrate my commitment to international collaboration, knowledge exchange, and advancement of sustainable environmental practices.</t>
  </si>
  <si>
    <t>Dr. Ram Sharan Singh | Professor and Head, Chemical Engineering, Indian Institute of Technology, (IIT-BHU) Varanasi | rssingh.che@iitbhu.ac.in | 9450119379</t>
  </si>
  <si>
    <t>Dr. Sunil Kumar | Senior Principal Scientist, Council of Scientific and Industrial Research, National Environmental Engineering Research Institute (CSIR – NEERI), Nehru Marg, Nagpur – 440 020, Maharashtra, India | sunil_neeri@yahoo.co.in | 8806029925</t>
  </si>
  <si>
    <t>Mr T. C Benjamin, IAS (Retd) | Former Additional Chief Secretary, Government of Maharashtra, Mumbai | 53.benjamin@gmail.com | 8412933009</t>
  </si>
  <si>
    <t>No Uploaded</t>
  </si>
  <si>
    <t>14-Aug-26 08:30 AM</t>
  </si>
  <si>
    <t>Janhavi Sandeep Inamdar</t>
  </si>
  <si>
    <t>janhavi2730@gmail.com</t>
  </si>
  <si>
    <t>Female</t>
  </si>
  <si>
    <t>27-Feb-1965</t>
  </si>
  <si>
    <t xml:space="preserve">Marathi, Hindi,English </t>
  </si>
  <si>
    <t>Sandeep Inamdar</t>
  </si>
  <si>
    <t>Flat 304, Tower 4, Lodha Belmondo, Gahunje, Pune</t>
  </si>
  <si>
    <t>Group Director, International Relations</t>
  </si>
  <si>
    <t>MIT Group of Institutions</t>
  </si>
  <si>
    <t>01-Feb-2023</t>
  </si>
  <si>
    <t>Secondary | Maharashtra | D R Kanyashala , Amalner, Dist: Dhule | 85.00 | 0.00 | 1981
Higher Secondary | Maharashtra | Jaihind College, Dhule | 80.00 | 0.00 | 1983
Graduation |  Savitribai Phule Pune University | College of Engineering Pune | 66.00 | 0.00 | 1987
Post Graduation |  Savitribai Phule Pune University  | College of Engineering Pune | 60.00 | 0.00 | 1992
PhD | Delhi University  | Delhi College of Engineering, Delhi ( Delhi Technological University) | 0.00 | 0.00 | 2008</t>
  </si>
  <si>
    <t>Bharati Vidyapeeth's College of Engineering  | Lecturer | Jul 1987 | Nov 1995 | 8Y 3M
Bharati Vidyapeeth's college of engineering Navi Mumbai | Assisstant Professor | Nov 1995 | Nov 2000 | 5Y 0M
Bharati Vidyapeeth's College of Engineering Delhi | Associate Professor | Nov 2000 | Jun 2006 | 5Y 6M
Sinhgad Institute of Technology, Lonavala | Professor | Jun 2006 | Apr 2011 | 4Y 9M
SKN Sinhgad Institution of Technolgy, Lonavala | Principal | Apr 2011 | Jun 2015 | 4Y 2M
Vishwaniketan Education Trust , Navi Mumbai | Director | Jun 2015 | Jan 2021 | 5Y 6M
Pimpri Chichwad College of Engineering Pune | Director Academics and International Relations | Feb 2021 | Jan 2023 | 1Y 11M
MIT Group of Institutions Pune | Professor, Civil Engineering and Group Director, International Relations | Feb 2023 | Mar 2026 | 3Y 1M</t>
  </si>
  <si>
    <t>38Y 6M</t>
  </si>
  <si>
    <t>Journal |  International Journal of Chemical and Bio molecular Engineering | Feb-2008
Journal |  International Journal of Natural Sciences and Engineering  | Mar-2008
Journal | Journal of Acta Ecologica | Dec-2004</t>
  </si>
  <si>
    <t>Wastewater Recycle and Reuse |  ICFAI’s professional reference book | Don't know this information
Rising to the top, Vol 3: Indian Women STEM leaders share their journey to professional success | Global Engineering Deans Council | In all conferences of WEEF and GEDC and otherwise</t>
  </si>
  <si>
    <t>Principal | SKN Sinhgad Institute of Technology Lonavala | Apr 2011 | Jun 2015 | 4Y 2M
Director | Vishwaniketan Education Trust | Jun 2015 | Jan 2021 | 5Y 7M
Director Academics and Director International Relations | Pimpri Chichwad College of Engineering Pune | Feb 2021 | Jan 2023 | 1Y 11M
Group Director, International Relations | MIT Group of Institutions, Pune | Feb 2023 | Mar 2026 | 3Y 1M
Vice Principal | Sinhgad Institute of Technology Lonavala | Jun 2009 | Apr 2011 | 1Y 10M</t>
  </si>
  <si>
    <t>Master's level Curriculum Development of program Sustainable Built Environment | 42 Lakhs Rupees | European Union  | Aug 2005 | Jun 2007 | 1Y 10M
Training on Problem &amp; Project Based Learning at Aalborg University  Denmark | 80 Lakhs | European Union  | Aug 2010 | Jul 2012 | 1Y 11M</t>
  </si>
  <si>
    <t>Center for Tele Infrastrcture ( CTIF) at Aalborg University , Denmark | Attended around 8 conferences in various countries for international collaborations
Aalborg University Denmark | I facilitated and supported faculty members from our institutions in pursuing PhD programs at Aalborg University, Denmark.
Various Universities in USA, UK. Europe and Australia | For the past 12 years, I have successfully coordinated and facilitated student participation in the International Summer Internship Program (ISIP), promoting global exposure and international academic engagement.
CTIF Global Capsule at Aarhus University , Denmark | Attended around 5 conferences in various countries for international collaborations and sent students for summer training</t>
  </si>
  <si>
    <t>SKN Sinhgad Institute of Technology , Lonavala | Principal | Apr 2011 | Jun 2015</t>
  </si>
  <si>
    <t>i MACE 2022 | Pimpri Chinchwad College of Engineering | International faculty resources identification | Aug-2022
ICCUBEA 2022 | Pimpri Chinchwad College of Engineering Pune | International faculty resources indentification | Aug-2022
PRAKALP 2025 | MIT Academy of Engineering Pune | International faculty resources identification | Mar-2025</t>
  </si>
  <si>
    <t>Technical: 7 on 10 scale, 7
Managerial: 9, 8, 8, 8
Corporate: 8, 7, 9
Leadership: 9, 9, 8, 8
Interpersonal: 10, 10, 9
Description: 1. Erasmus plus Mobility for life fellowship of one month for training on project based learning at Aalborg University , Denmark.
2. Received an award from GEDC (Global Engineering Dean's Council) for Women in leadership in engineering education.&amp;nbsp;
3. Worked on establishing the collaborations with more than 80 universities abroad for Students exchange programs like Semester exchange, short term summer programs and faculty exchange programs, Joint degree/dual degree programs etc
&amp;nbsp;</t>
  </si>
  <si>
    <t>Prof. Apoorva Palkar | VC, Maharashtra State Skill University , Mumbai | contact@mssu.ac.in | 9850509454</t>
  </si>
  <si>
    <t>Dr. S K Singh | VC, Rajasthan Technical University Kota  | rssharma@rtu.ac.in | 9891599903</t>
  </si>
  <si>
    <t>Dr. Anand Bhalerao | VC, Central University of Rajasthan  | vc@curaj.ac.in | 9881731235</t>
  </si>
  <si>
    <t>17-Aug-26 11:07 AM</t>
  </si>
  <si>
    <t>Paturu Neelakanteswara Rao</t>
  </si>
  <si>
    <t>pnrao.bits@gmail.com</t>
  </si>
  <si>
    <t>06-Aug-1965</t>
  </si>
  <si>
    <t>English,Hindi</t>
  </si>
  <si>
    <t>Venkata Subaiah</t>
  </si>
  <si>
    <t xml:space="preserve">Prof.  P N Rao, 
Villa-22, APR  Pranav  Antilia,
 Near Dr. Reddy's Lab, Bachupally, 
 Hyderabad-500  090, Telangana(state)
</t>
  </si>
  <si>
    <t>BITS,Pilani-Hyderabad Campus</t>
  </si>
  <si>
    <t>14A</t>
  </si>
  <si>
    <t>01-Aug-2010</t>
  </si>
  <si>
    <t>Secondary | Board of Secondary Education, Andhra Pradesh | Govt. Junior College, Ulavapadu, Prakasam (District), A.P. | 70.00 | 7.00 | 1980
Higher Secondary | Board of Intermediate Education, Hyderabad(A.P.) | G.V.S.M. Govt. Junior College, Ulavapadu, Prakasam(Dist.), A.P. | 91.60 | 9.16 | 1982
Graduation | Thapar University | Thapar Institute of Engineering and Technology, Patiala, Punjab | 67.61 | 0.00 | 1987
Post Graduation | BITS University | Birla Institute of Technology &amp; Science, Pilani, Rajasthan | 0.00 | 8.75 | 1988
PhD | BITS University | Birla Institute of Technology &amp; Science, Pilani, Rajasthan | 0.00 | 0.00 | 1998</t>
  </si>
  <si>
    <t>Birla Institute of Technology &amp; Science, Pilani, Hyderabad Campus  | Professor | Dec 1988 | Jul 2026 | 37Y 6M</t>
  </si>
  <si>
    <t>37Y 6M</t>
  </si>
  <si>
    <t>Estimation of wind pressure coefficients on multi-building configurations using data-driven approach | Wind and Structures | Feb-2021
Development of sustainable and durable ternary blended concrete using sugarcane bagasse ash and glass powder | Construction and Building Materials, Vol. 466 | Mar-2025
Compatibility of waste glass with other by-products for the production of sustainable concrete | Journal of Building Engineering  | Dec-2023
Waste glass in cementitious materials: Applications, properties, and performance in construction and infrastructure | Progress in Engineering Science | Mar-2026
Artificial Neural Network-Based Prediction of Wind Pressure Coefficients on Buildings | Jounal of The Institute of Engineers.(India) Series A  | Mar-2021
Study of Interference Effects on Wind Turbine Structures | Journal of Energy and Environmental Sustainability | Sep-2019
Study of Interference effects on Chimneys | Journal of Physics | Sep-2019
Thermal Conductivity and Impact Resistance of Concrete Using Partial Replacement of Coarse Aggregate with Rubber | Journal of Jordan Engineering | Feb-2016
Strength and Workability Characteristics of Concrete by Using Different Super Plasticizers | International Journal of Materials Engineering | Feb-2012
Wind Induced interference effects on two, three and four building configuration | International Journal of Structural Engineering | May-2021</t>
  </si>
  <si>
    <t>M Bhanuchitra, V Padmavathi, P N Rao (2023),” Prediction of Failure of Embankment on Soft Clay from Construction Control Chart”,  | Springer publication | International Symposium on Construction Resources for Environmentally Sustainable Technologies
Vishwaja Neha, B., Padmavathi, V., Padmavathi, M and Rao, P.N. (2021), " Study of Cohesive Soil Behaviour on Addition of Coconut Fibre and Micro Fine Cement" | Springer publication | Proceedings of the Indian Geotechnical Conference 2019, IGC-2019, Volume V, pp.1-11, Lecture Notes in Civil Engineering
Shruti K., Rao P.N., Sabareesh G.R. (2019) “Across Wind Load Analysis Using CFD for Sustainable Design of Tall Structures” | Springer Book series. (ISBN 978-3-030-01931-0). | Advances and Challenges in Structural Engineering. GeoMEast 2018. Sustainable Civil Infrastructures
Satya Sireesha, V. Padmavathi, V. Sai Venkata Harini, P. N. Rao (2019), “MASW Survey for Mapping Soil Profiles at Investigation Site” | Springer publication | Advances in Geotechnical and Transportation Engineering, Vol.71, pp.249-256
Padmavathi, V., Nirmala Peter, E. C., Rao, P. N. and Padmavathi, M. (2019), “Stabilization of Soil Using Terrasil, Zycobond and Cement as Admixtures”,  | Springer Book series. (ISBN 978-3-030-01916-7).  | Latest Thoughts on Ground Improvement Techniques. GeoMEast2018. Sustainable Civil Infrastructures</t>
  </si>
  <si>
    <t>Head of the Department,    Civil Engineering | BITS, Pilani-Hyderabad Campus | Aug 2008 | Oct 2010 | 2Y 2M
Faculty In-charge(FIC)  equivalent to Dean | BITS, Pilani-Hyderabad Campus | Aug 2010 | Jul 2012 | 1Y 11M</t>
  </si>
  <si>
    <t>State of the Art Report (SOAR) on Use of Polymer Fibers and Steel Fibers for Improvement in Concrete Properties | 6.578 Lakhs | MoRT&amp;H | Mar 2017 | Mar 2018 | 1Y 0M
To strengthen the research facilities in the department | 100 lakhs | DST-FIST | Nov 2013 | Nov 2018 | 5Y 0M</t>
  </si>
  <si>
    <t>Guide (3)</t>
  </si>
  <si>
    <t>1st National conference on Recent Advances in Civil Engineering  | JNTU, Hyderabad | Advisory Commitee Meber | Sep-2019
one day workshop on Bitumen Rheology | BITS, Hyderabad | Organizing Committee Member | Sep-2017
International conference on Innovations in Structural Engineering  | Osmania University, Hyderabad | Advisory&amp; Technical Committee Member | Dec-2015
National conference on Advances in Civil engineering and Infrastructure Development | Vasavi College of Engineering, Hyderabad | Advisory &amp; Technical Committee Member | Feb-2014
one day workshop on Green Building Practices &amp; Impact on Environmental Performance | BITS, Hyderabad | Organizing Coordinator | Oct-2010</t>
  </si>
  <si>
    <t>Technical: Openness towards a "knowledge-based setting" that leverages digital intelligence to improve project efficiency, safety, and sustainability. To deploy artificial intelligence (AI), knowledge based systems and incorporating Building Information Modelling (B, Enthusiastic  with modern and advanced technologies.
Managerial: constructing new campus of BITS at Hyderabad, implemented advance strategic plans and cultivated proactive mindset in the team members., key aspects are Resource Identification and  Strategic Allocation  to get benefits like Enhanced Productivity, Cost Control &amp; Efficiency. The benefits  can be achieved by skill based assignment with dynamic palm by using  modern technologies., staying organized, prioritizing tasks, and managing resources, such as time and team input to meet tight deadlines.
STAR: Situation, Task, Action, and Result to highlight  ability to handle the pressure, Achieve organizational goals by including generating revenue, efficient resource allocation, and maintaining fiscal control through budgeting and financial analysis
Corporate: The built environment involves evaluating housing, transportation, and public spaces to ensure they are safe, inclusive, accessible, and sustainable., Higher Education Institutions in the built environment can respond by transitioning from traditional, define education to interdisciplinary, sustainability-focused, and practical training that aligns with national goals., Designing culturally responsive content, providing accessible pedagogy for diverse learning profiles, and ensuring equity in assessment.
Leadership: Motivating a diverse group of stakeholders requires a tailored approach that aligns individual interests with a shared vision, fostering trust and active engagement through inclusive leadership., By Setting SMART Goals through Enthusiasm and Initiative by Bridging Personal and Team Goals, Strategic and Innovative Thinking by Broad Perspective, Maintaining openness to new ideas and a consultative approach combines integrity, servant leadership, and collaborative decision-making. 
Interpersonal: conducted and participated in National and International conferences., As faculty in-charge of General administration interacted with many senior level people ., Member of IGS and ISTE participated and interacted with mebers.
Description: 
Felicitated by the Director, BITS,Pilani-Hyderabad Campus to recognise and honor the exmplary service dedicated 15 years of commitment to institution's growth and sucess on 27th April,2024.
Felicitated by the Chairman, ICI, in honour of Dedication and Achivements in construction on the occasion of concrete day celebrations at Hyderabad on 7th September,2023.
Felicitated by the Vice Chancellor, BITS, Pilani, in appriciation for more than 25 years of dedicated service at BITS University on 31st August,2014.
Felicitaed by teh Director, BITS,PIlani-Hyderabad Campus&amp;nbsp; for Major Contribution to teh Phase-I completion of New Campus Construction at Hyderabad on 8th Novemebr,2014.
&amp;nbsp;</t>
  </si>
  <si>
    <t>1.	 Prof. Ram Karan Singh | Vice-Chancellor  The ICFAI University, Dehradun | vc@iudehradun.edu.in | 7683014374</t>
  </si>
  <si>
    <t>Prof. M.B.   Srinivas | Vice Chancellor, Aditya   University, Andhra Pradesh | mbs_bits@yahoo.in | 9010202864</t>
  </si>
  <si>
    <t xml:space="preserve"> Prof. V. S. Rao    | Advisor, BITS Pilani Amaravati Campus | vsr.bits@gmail.com | 9010202828</t>
  </si>
  <si>
    <t>17-Aug-26 11:24 AM</t>
  </si>
  <si>
    <t>Prasad Dattakumar Khandekar</t>
  </si>
  <si>
    <t>khandekar.prasad@gmail.com</t>
  </si>
  <si>
    <t>08-Apr-1970</t>
  </si>
  <si>
    <t xml:space="preserve">Hindi ,English ,Marathi </t>
  </si>
  <si>
    <t>Dattakumar</t>
  </si>
  <si>
    <t xml:space="preserve">Plot 9B, Manvendranagar Society, S No 10, Taljai Pathar, Dhankawdi, Pune, Maharashtra </t>
  </si>
  <si>
    <t>Chief Academic Officer</t>
  </si>
  <si>
    <t>Dr Vishwanath Karad MIT World Peace University</t>
  </si>
  <si>
    <t>17-Apr-2025</t>
  </si>
  <si>
    <t>PhD | Shivaji University | Walchand College of Engineering | 0.00 | 0.00 | 2013</t>
  </si>
  <si>
    <t>Dr Vishwanath Karad MIT World Peace University | Chief Academic Officer | Apr 2025 | Present | 1Y 4M
DES Pune University, Pune | Vice Chancellor | Jun 2023 | Apr 2025 | 1Y 10M
Dr Vishwanath Karad MIT World Peace University | Dean Engineering, Senior Director Center for Industry Academia Partnerships, and Dean Quality Assurance   | Apr 2016 | May 2023 | 7Y 1M
VIIT Pune | Dean Planning and Development and Head of Electronics and Telecommunication | Jun 2005 | Apr 2016 | 10Y 9M
SVCP Pune | Lecturer | Aug 1997 | Jun 2005 | 7Y 10M
Accel Systems | Application Engineer | Sep 1994 | Aug 1997 | 2Y 11M
Indfos Industries Ltd | Sales Engineer | Jun 1994 | Sep 1994 | 0Y 3M
PM Electronics Pvt Ltd | Marketing Executive | Dec 1992 | Jun 1994 | 1Y 6M</t>
  </si>
  <si>
    <t>33Y 8M</t>
  </si>
  <si>
    <t>Estimating Power Dissipation in VLSI Circuits and Reducing it by Using Energy Recovery Adiabatic Technique | 2,50,000 | SPPU, Pune | Jun 2010 | Jun 2011 | 1Y 0M
Design and Development of Routing Algorithm for Mobile WSN for Environmental Monitoring to Estimate the Pollution Level | 19,96,000 | RGSTC, Government of Maharashtra | Jun 2013 | Jun 2015 | 2Y 0M
Enhancing Soci0-Economic Well-Being of E-Waste Collectors through Targeted Interventions | 80,00,000 | ICSSR | Sep 2024 | Ongoing | 1Y 11M</t>
  </si>
  <si>
    <t>Confederation of Indian Private Universities | Establishment, Partnering with US and Indian Universities, Organisation of two International Workshops for VCs and top university leaderships
IET | Member
IEEE | Senior Member</t>
  </si>
  <si>
    <t>Chief Academic Officer:Responsible for academics of 160 UG,PG and PhD programs, research initiatives of the universities including Research Institutes, COEs &amp; Doctoral Programs, Accreditations, Rankings, Examinations, Placements, Alumni Relations, CSR fun
Vice Chancellor:Responsible for academics of 160 UG,PG and PhD programs, research initiatives of the universities including Research Institutes, COEs &amp; Doctoral Programs, Accreditations, Rankings, Examinations, Placements, Alumni Relations, CSR funds etc
Director Admissions: Successfully admitted 100% students during the Covid times by shifting the entire process to online mode
Senior Director of Center of Industry Academia Partnerships: Established the centre successfully with 34 full time members for placements, internships, external funded projects, consultancy etc</t>
  </si>
  <si>
    <t>MITWPU |  Member of Governing Body, Member of Board of Management, Member of Academic Council | Apr 2025 | Aug 2026
DES Pune University | Vice Chancellor | Jun 2023 | Apr 2025
MITWPU | Dean of Engineering and Technology  | Oct 2019 | Oct 2022
MITWPU | Associate Dean of Engineering and Technology | Jun 2017 | Sep 2019
MIT Pune | Vice Principal  | Apr 2016 | May 2017
VIIT Pune | Head of Electronics and Telecommunication | Mar 2011 | Apr 2016</t>
  </si>
  <si>
    <t>NBA | SVCP | Jun 1997 | Jun 2005 | Five Years Accreditation
NBA | VIIT Pune | Jun 2005 | Apr 2016 | Three years accreditation
ISO 2008:2015 | VIIT | Jun 2008 | Jun 2015 | MR-ISO</t>
  </si>
  <si>
    <t>Guide (2) | Co-Guide (2)</t>
  </si>
  <si>
    <t>IEEE Students Branch Counsellor | VIIT Pune | Organization of technical workshops, project competitions, National Conference etc | Jun 2005 | Apr 2016 | 10Y 9M</t>
  </si>
  <si>
    <t>Technical: Yes, Good
Managerial: Excellent, Excellent, Good, Excellent
Corporate: Good, Good, Excellent
Leadership: Excellent, Strong, Excellent, Excellent
Interpersonal: Excellent, Excellent, Yes
Description: Fellow of Institution of Engineers, Fellow of Insitution of Electronics and Telecommunication Engineers
4.&amp;nbsp;&amp;nbsp;&amp;nbsp;&amp;nbsp;&amp;nbsp;&amp;nbsp;&amp;nbsp;&amp;nbsp;&amp;nbsp;&amp;nbsp;&amp;nbsp;&amp;nbsp;&amp;nbsp;&amp;nbsp;Awards:
i.&amp;nbsp;&amp;nbsp;&amp;nbsp;Prof. K. Arumugam National Award for Innovation Work in Engineering and Technology&amp;nbsp;by&amp;nbsp;ISTE&amp;nbsp;in 2021.
ii.&amp;nbsp;&amp;nbsp;Excellent Performance Award five times since 2007 given and Best Teacher Award in 2010 and 2014 given by VIIT management.
&amp;nbsp;&amp;nbsp;&amp;nbsp;&amp;nbsp;&amp;nbsp;&amp;nbsp;&amp;nbsp;&amp;nbsp;&amp;nbsp;&amp;nbsp;&amp;nbsp;&amp;nbsp;iii.&amp;nbsp;&amp;nbsp;&amp;nbsp;&amp;nbsp;&amp;nbsp;&amp;nbsp;Nominated for the national award, &amp;rsquo;Best Low Cost Technology for the Cause of the Disabled&amp;rsquo; given away by the Ministry of Social Justice and Empowerment in 2004.
&amp;nbsp;&amp;nbsp;&amp;nbsp;&amp;nbsp;&amp;nbsp;&amp;nbsp;&amp;nbsp;&amp;nbsp;&amp;nbsp;&amp;nbsp;&amp;nbsp;&amp;nbsp;iv.&amp;nbsp;&amp;nbsp;&amp;nbsp;&amp;nbsp;&amp;nbsp;&amp;ldquo;Adarsh Dombivlikar&amp;rdquo; Award by &amp;ldquo;Dombivlikar&amp;rdquo; run by Honorable Ravindra Chavan, Minister of State for IT, Medical Education and Ports. Dombivli is a town in Thane district having 1.4 million population.
&amp;nbsp;&amp;nbsp;&amp;nbsp;&amp;nbsp;&amp;nbsp;&amp;nbsp;&amp;nbsp;&amp;nbsp;&amp;nbsp;&amp;nbsp;&amp;nbsp;&amp;nbsp;&amp;nbsp;&amp;nbsp;v.&amp;nbsp;&amp;nbsp;&amp;nbsp;&amp;nbsp;&amp;nbsp;&amp;ldquo;Best Paper Award&amp;rdquo; in IEEE International Conference&amp;nbsp;ICCUBEA 2015 and 2016.
&amp;nbsp;
5.&amp;nbsp;&amp;nbsp;&amp;nbsp;&amp;nbsp;&amp;nbsp;&amp;nbsp;&amp;nbsp;&amp;nbsp;&amp;nbsp;&amp;nbsp;&amp;nbsp;&amp;nbsp;&amp;nbsp;&amp;nbsp;Honors:&amp;nbsp;
&amp;nbsp;&amp;nbsp;&amp;nbsp;&amp;nbsp;&amp;nbsp;&amp;nbsp;&amp;nbsp;&amp;nbsp;&amp;nbsp;&amp;nbsp;&amp;nbsp;&amp;nbsp;&amp;nbsp;&amp;nbsp;&amp;nbsp;i.&amp;nbsp;&amp;nbsp;&amp;nbsp;&amp;nbsp;Invited panel member on CNBC Awaz for discussion on &amp;ldquo;Pune: The Epicenter of Growth&amp;rdquo;, September 2017.
&amp;nbsp;&amp;nbsp;&amp;nbsp;&amp;nbsp;&amp;nbsp;&amp;nbsp;&amp;nbsp;&amp;nbsp;&amp;nbsp;&amp;nbsp;&amp;nbsp;&amp;nbsp;&amp;nbsp;&amp;nbsp;ii.&amp;nbsp;&amp;nbsp;&amp;nbsp;&amp;nbsp;Invited panel member in webinar on &amp;ldquo;How Higher Education will Change Post Pandemic&amp;rdquo;, 25th&amp;nbsp;April 2020 organized by Shiksha
&amp;nbsp;&amp;nbsp;&amp;nbsp;&amp;nbsp;&amp;nbsp;&amp;nbsp;&amp;nbsp;&amp;nbsp;&amp;nbsp;&amp;nbsp;&amp;nbsp;&amp;nbsp;iii.&amp;nbsp;&amp;nbsp;&amp;nbsp;&amp;nbsp;A&amp;nbsp;contributing team member in the workshop for enhancing quality of Indian Education during Educon 2014 in Paris, France.
&amp;nbsp;&amp;nbsp;&amp;nbsp;&amp;nbsp;&amp;nbsp;&amp;nbsp;&amp;nbsp;&amp;nbsp;&amp;nbsp;&amp;nbsp;&amp;nbsp;&amp;nbsp;iv.&amp;nbsp;&amp;nbsp;&amp;nbsp;&amp;nbsp;Participated in Panel Discussion on &amp;lsquo;Remanufacturing: The Future of Sustainable Business&amp;rsquo; on April 26, 2022 at the U. S. Consulate General, Mumbai jointly organized by Indo-American Chamber of Commerce and US Consulate General Mumbai.
&amp;nbsp;&amp;nbsp;&amp;nbsp;&amp;nbsp;&amp;nbsp;&amp;nbsp;&amp;nbsp;&amp;nbsp;&amp;nbsp;&amp;nbsp;&amp;nbsp;&amp;nbsp;&amp;nbsp;&amp;nbsp;v.&amp;nbsp;&amp;nbsp;&amp;nbsp;&amp;nbsp;Delivered a keynote on &amp;ldquo;Sustainable Government Academia Relationships&amp;rdquo; at a G20 event supported by AICTE, Ministry of Electronics and Information Technology, many edtech companies in India International Education Expo, 28-30 April 2023, Delhi.
&amp;nbsp; &amp;nbsp; &amp;nbsp; &amp;nbsp; &amp;nbsp; &amp;nbsp;&amp;nbsp;vi.&amp;nbsp;&amp;nbsp;&amp;nbsp;&amp;nbsp;Invited panel member in EDNXT Conclave organized by Economic Times, 13th November 2024.</t>
  </si>
  <si>
    <t>17-Aug-26 02:45 PM</t>
  </si>
  <si>
    <t>Shrikant Bhaurao Charhate</t>
  </si>
  <si>
    <t>sbcharate@yahoo.co.in</t>
  </si>
  <si>
    <t>15-Feb-1966</t>
  </si>
  <si>
    <t>Bhaurao</t>
  </si>
  <si>
    <t>Flat-502, Green valley CHS, Plot-4 A, Sector-8, Airoli, Navi Mumbai 400708, Maharashtra</t>
  </si>
  <si>
    <t>VICE CHANCELLOR</t>
  </si>
  <si>
    <t>NICMAR University of Construction Studies, Hyderabad</t>
  </si>
  <si>
    <t>03-Nov-2025</t>
  </si>
  <si>
    <t>PhD | Indian Institute of Technology | Indian Institute of Technology, Powai, Mumbai | 0.00 | 0.00 | 2008
Post Graduation | Mumbai University  | Sardar Patel College of Engineering, Andheri, Mumbai | 73.17 | 0.00 | 1998
Graduation | Amaravati University | Government College of Engineering, Amaravati | 63.92 | 0.00 | 1988
Higher Secondary | Nagpur Board | Vidya Bharati Mahavidyalaya, Amaravati | 73.14 | 0.00 | 1984
Secondary | Nagpur Board | New High school, Belpura, Amaravati | 78.86 | 0.00 | 1981</t>
  </si>
  <si>
    <t xml:space="preserve"> Amity University Mumbai  | Professor &amp; Director (7 Year 3 Monts), Dean Academics (5 Years), Pro-Vice Chancellor (1 Year 10 Months) | Aug 2018 | Oct 2025 | 7Y 2M
Pillai HOC College of Engineering &amp; Technology, Panvel | Professor and Dean | Feb 2013 | Jul 2018 | 5Y 5M
CORE Higher Education, Mumbai | Associate Vice President | Jan 2011 | Jan 2013 | 2Y 0M
Datta Meghe College of Engineering, Airoli, Navi Mumbai | Professor and Head | Jun 2008 | Jan 2011 | 2Y 7M
Datta Meghe College of Engineering, Airoli, Navi Mumbai | Assistant Professor  | Aug 1998 | Jun 2008 | 9Y 9M
N.Y.S.S's Datat Meghe College of Engineering, Airoli, Navi Mumbai | Lecturer/Sr Lecturer | Jul 1995 | Aug 1998 | 3Y 1M
N.Y.S.S's Shreeram Polytechnic, Airoli, Navi Mumbai | Lecturer | Aug 1989 | Jun 1995 | 5Y 10M
NICMAR University of Construction Studies, Hyderabad | Vice Chancellor | Nov 2025 | Present | 0Y 9M</t>
  </si>
  <si>
    <t>37Y 0M</t>
  </si>
  <si>
    <t>Inverse Modeling to Derive Wind Parameters from Wave Measurements | International Journal of Applied Ocean Research, Elsevier. Vol (30), 2008, pp 120-129 | Oct-2008
Comparison of Data Driven Modeling Techniques for River Flow Forecasting | International Journal of Hydrological Sciences. Vol 55 (7), pp 1163-1174 (2010). | Nov-2010
Irrigation Scheduling of Pawale Project using FAO-CROPWAT 8.0 | International Journal of Recent Patents on Engineering, 19(1). Pp 128-142, Elsevier | Mar-2023
Structural Performance of RCC Framed Elevated Circular Shape Tank in the Indian Region | SSRG International Journal of Civil Engineering, vol. 11,  no. 3, pp. 68-79, 2024. https://doi.org/10.14445/23488352/IJCE-V11I3P106 | Oct-2024
Assessment of ground water quality parameters during post monsoon season in three Taluka of Sindhudurg district of Maharashtra using water quality index | Journal Sadhana – Springer Nature (IF- 1.6) DOI: https://doi.org/10.1007/s12046-024-02504-0 | Nov-2024
1D and 2D Boron Nitride Nano Structures: A Critical Analysis for Emerging Applications in the Field of Nanocomposites | ACS Omega, ACS publication,  https://doi.org/10.1021/acsomega.3c10217 Impact Factor-4.19 | Jun-2024
Assessing environmental influences on radon levels: analysis of independent variables | Mathematical Models in Engineering, Vol. 10, No. 3, Jun. 2024, https://doi.org/10.21595/mme.2024.24169       (Impact Factor 0.7) | Dec-2024
Synthesis and Characterization of 2D Boron Nitride from Hexagonal Boron Nitride | SSRG- IJME " (Scopus Indexed), Volume 12 Issue 7, 1-6, July 2025, https://doi.org/10.14445/23488360/IJME-V12I7P101. | Jan-2025
ACS Omega, ACS publication,  https://doi.org/10.1021/acsomega.3c10217 Impact Factor-4.19 | in SSRG International Journal of Civil Engineering, ISSN: 2348-8352, Volume 11 Issue 5 May 2024 issue.  Scopus Indexed DOI: https://doi.org/10.14445/23488352/IJCE-V11I5P113 | Jul-2024
Assessment of Steel Reinforcement Corrosion Resistance in Sulphur Infiltrated Concrete: An Electrochemical and Compositional Analysis | Engineering, Technology &amp; Applied Science Research Journal, Scopus Indexed-Q2- Vol 16, No2, 2026 PP 32770-32776 | Jan-2026</t>
  </si>
  <si>
    <t>Director | Amity School of Engineering &amp; Technology, Amity University Mumbai | Aug 2018 | Oct 2025 | 7Y 2M
Vice Chancellor | NICMAR University of Construction Studies, Hyderabad | Nov 2025 | Present | 0Y 9M
Pro-Vice Chancellor | Amity University Mumbai | Jan 2024 | Oct 2025 | 1Y 9M
Dean Academics | Amity University Mumbai | Nov 2020 | Oct 2025 | 4Y 11M
Dean  | Pillai HOC College of Engineering &amp; Technology, Panvel, Navi Mumbai | Feb 2013 | Jul 2018 | 5Y 5M
Associate Vice President | CORE Higher Education Pvt Ltd, A Subsidiary of CORE Education &amp; Technologies, Mumbai | Jan 2011 | Jan 2013 | 2Y 0M
Head - Civil Engineering  | Datta Meghe College of Engineering, Airoli, Navi Mumbai | Jun 2008 | Jan 2011 | 2Y 7M
Head - Civil Engineering | Datta Meghe College of Engineering, Airoli, Navi Mumbai | Mar 2001 | Jan 2005 | 3Y 10M</t>
  </si>
  <si>
    <t>•	Web-based wave and wind forecasting for Arabian Sea and the Bay of Bengal using soft Computing technique | 920000 | National Institute of Ocean Technology- A IITB project for research during Ph D | Jan 2007 | Dec 2007 | 0Y 11M
GSM Based Pump Operation | 40000 | Mumbai Unibersity - Minor Research Grant | Apr 2014 | Mar 2015 | 0Y 11M
Prediction of Concrete Properties | 25000 | Mumbai Unibersity - Minor Research Grant | Apr 2017 | Mar 2018 | 0Y 11M
•	Traffic volume observation method using AI Technology | 20 Lakh | SUNBeam Company, Japan | Nov 2023 | Mar 2025 | 1Y 4M</t>
  </si>
  <si>
    <t>37th IAHR World Congress, Kuala Lumpur, Malaysia | Paper Presenter
Spatial Mapping of Monthly Maximum Wave Heights Using ANN and GP” 17th IAHR-APD Congress Auckland, New Zealand | Paper Presenter
International conference by Asia Pacific Division and International Association of Hydraulic Research, Nanjing, China, 20-24 October 2008 | Paper Presenter
International workshop on advances in Hydroinfon, Niagara Falls, ON, CANADA, HIW07, 4-7 June 2007, McMaster University, Hamilton | Workshop invitee and presenter
APD-IAHR Conference at NewZealand | paper presentation
APD-IAHR Conference at Jeju South Korea | Session Chair and Presenter
BIT Ranchi Offshore Campus at RAS-AL-Khaimah, UAE | Due deligence of camous, Collaborating on behalf of CORE Higher Education as a Strategic Partner, Setting up of Academic processes at BIT Campus (CORE-BIT), Liasisaning with BIT Meshra, Ranchi for Collaboration</t>
  </si>
  <si>
    <t>Vice Chancellor- Overall University Administration  | Vice Chancellor
Pro-Vice Chancellor ( managing University admin with Vice Chancellor/ Dean Academics- Academic administration wof 20 Schools/ Director- handling administration of 2 Engineering Institutes.  | Amity University Mumbai-ProVC
Dean - Overall academics and support in managing institute to Principal | Professor and Dean-PHCET
Associate Vice President - Academics and Projects  | Associate Vice President-CORE
Head - Civil Engineering- Managing Civil Engineering Department  | Head-DMCE</t>
  </si>
  <si>
    <t>NICMAR University of Construction Studies | Governing Body- Member /Board of Management-Chairperson/IQAC-Chairperson/Academic Council-Chairperson/BUTR- Chairperson- and other statutory/non statutory bodies as a vice chancellor by virtue of position | Nov 2025 | Nov 2028
NICMAR University Pune | Governing Body Member | Sep 2025 | Aug 2028
Amity University Mumbai | Board of Management, Academic Council, BUTR, IQAC, BoS, Board of examination | Nov 2018 | Oct 2025
Mumbai University | Board of Studies- Member | Oct 2003 | Nov 2020
D Y Patil University, Ambi, Pune | Board of Studies- Member | Jul 2022 | Sep 2024
Savitribai Phule Pune University, Pune | BUTR, BoS- member | Jun 2017 | Oct 2020</t>
  </si>
  <si>
    <t>GAC-PMI (Global Accreditation Centre- Project Management Institute) | NICMAR University of Construction Studies, Hyderabad | Nov 2025 | Apr 2026 | MBA - Advanced Construction Management and MBA Advanced Project Management (Accredited for 6 Years)
National Board of Accreditation | Pillai HOC College of Engineering &amp; Technology | May 2017 | Apr 2018 | 3 Programs got NBA Accredited Status
NBA  | Amity University Mumbai | May 2024 | Oct 2025 | 3 Programs accredited - B Tech Biotechnology, MBA (Sales and Marketing) MBA Construction Project Management
NAAC | Pillai HOC College of Engineering &amp; Technology | Jan 2016 | Jun 2018 | NAAC Accredited</t>
  </si>
  <si>
    <t>Guide (6) | Co-Guide (3)</t>
  </si>
  <si>
    <t>Technicia- Flagship Technical Event | Amity University Mumbai | Brand Event of Amity University Mumbai | Feb 2019 | Mar 2025 | 6Y 1M
NIRMAN-Hackathon | Amity University Mumbai | 48 Hours Hackathon Brand Building | Apr 2021 | Mar 2025 | 3Y 11M
Start Up Culture  | Amity University Mumbai | 15 Start -Ups Mentor | Jan 2022 | Oct 2025 | 3Y 9M
Sanghatan - A sports Competition  | Amity University Mumbai | winner of 2022,2023,2024,2025 | Oct 2022 | Oct 2025 | 3Y 0M</t>
  </si>
  <si>
    <t>NIRMAN Hackathon (2022,2023,2024,2025) | Amity University Mumbai | Convener | Feb-2025
International Conference on Recent Advances in Computational Techniques    (ICRACT-2020/2022/2025 | Amity University Mumbai | Conference Chair | Nov-2025
Capacity Building (2022-2024) | Amity University Mumbai | Convenor | Jun-2024
IPR and Copy Right  | Amity University Mumbai | Convenor | Feb-2022
TechStream | Pillai HOC College of Engineering  | Conference Co-Chair | Feb-2017</t>
  </si>
  <si>
    <t xml:space="preserve">Technical: Practicing use of technology in all the aspects, Amity Has a ERP Amizone and paperless work. Initiated &amp; Developed with students various online administrative processes, I am comfortable in using latest technology modules , ERP, TCSion and any other softwares which helps administrative processes and to do job faster
Managerial: Issues may come up at any time during administration being students in campus is dynamic activity. Hence the processes are well defines and a close eye to be kept on all the events, examination etc. Regarding faculty the grevences if any proper on time re, Consultancy, Projects and executive education, Certificate courses. The amount excess to be allocated for development of the unit., Working for NAAC and NBA, NIRF is precticed in earlier organizations hence I am aware about  strict schedule and timely submission. The compliance of statutory and regulatory bodies have been closely monitored. I always prefer work to be completed before , At NICMAR University of Construction studies- Planning Budgeting and managing epxpenses with reference to the income sources. The income sources are being tapped through  consultancy, Projects, Executive Education . 
Corporate: My Education is in Civil Engineering with Ph D from IIT Mumbai, Specialisation in Artificial Intellegience applications to construction management, Completed students thesis PG and PhD in Construction Management , India is building massive infrastructure since 2 decades and transformation in cities in terms of latest construction technology and development is going on. Training youth to handle such mass projects and also contributing towards growth of the country i, Currently we are in the provcess of revampingthe curriculum with addition of key modules related to AI and other.
Leadership: With due respect and outmost importances the progress and vision is shared with all the stakeholders. Every person in the organization has a contribution to offer, hence participation is invited. , Vision of the management is to build the university in Built Environment domain hence focus area is how to introduce the new programs, continuous evolution and brainstorming is to be done for enhancing the quality of the offering. , Use of latest technology modules in the curriculum, restructuring of the programs and adoptability with change in global perspective, I consult to all the stake holders if anything new can be implemented. The ideas are asked to share and the feasibility is seen for implementation of the same. 
Interpersonal: I have worked for international MoU and International research collaborative projects in earlier organization. Further IIT and other organization collaboration is practices at national level. , I am in the leadership role ince 2001 and Sr leadership from 2011 onwards. Managed at all the levels including accreditations processes and committies. , •	Institution of Engineers (MIE)
•	Indian Society for Technical Education (ISTE)
•	Indian Society of Hydraulics (ISH)
•	Institution of Bridge Engineers (IIBE)
•	Indian Water Works Association (IWWA)
•	International Association of Hydraulic Research (IAHR)
Description: &amp;nbsp;
Received best teacher award of Mumbai University in 2017 amongst 800 affiliated colleges. The award is conferred in recognition of valuable contribution in knoweledge, reseach with sense of commitment&amp;nbsp;
Best Professor in Ciivl Engineering - ABP New National Education award- 6th July 2017
Sir M Vishvesharayai Construction Excellence award - 5th MRTS Conference at Mumbai- 23 April 2011.&amp;nbsp;&amp;nbsp;
Invited speaker for EGN global Network on the topic Higher Education, Innovation and Nation Building.3-4 Nov 2026
</t>
  </si>
  <si>
    <t>Dr A W Santhosh Kumar | Vice Chancellor, Amity University, Mumbai | vcaum@aum.amity.edu | 9994994142</t>
  </si>
  <si>
    <t>Dr Rakesh Kumarr Jain | Vice Chancellor, Ajinkya D Y Patil University, Pune | vicechancellor@adypu.edu.in | 9822746067</t>
  </si>
  <si>
    <t>19-Aug-26 07:41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</si>
</sst>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11"/>
  <sheetViews>
    <sheetView tabSelected="1" workbookViewId="0" showGridLines="true" showRowColHeaders="1">
      <selection activeCell="A1" sqref="A1:Z1"/>
    </sheetView>
  </sheetViews>
  <sheetFormatPr defaultRowHeight="14.4" outlineLevelRow="0" outlineLevelCol="0"/>
  <sheetData>
    <row r="1" spans="1:4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c r="A2" t="s">
        <v>47</v>
      </c>
      <c r="B2" t="s">
        <v>48</v>
      </c>
      <c r="C2" t="s">
        <v>49</v>
      </c>
      <c r="D2" t="s">
        <v>50</v>
      </c>
      <c r="E2">
        <v>9766312693</v>
      </c>
      <c r="F2" t="s">
        <v>51</v>
      </c>
      <c r="G2" t="s">
        <v>52</v>
      </c>
      <c r="H2" t="s">
        <v>53</v>
      </c>
      <c r="I2" t="s">
        <v>54</v>
      </c>
      <c r="J2" t="s">
        <v>55</v>
      </c>
      <c r="K2" t="s">
        <v>56</v>
      </c>
      <c r="L2" t="s">
        <v>57</v>
      </c>
      <c r="M2" t="s">
        <v>58</v>
      </c>
      <c r="N2">
        <v>15</v>
      </c>
      <c r="O2" t="s">
        <v>59</v>
      </c>
      <c r="P2" t="s">
        <v>60</v>
      </c>
      <c r="T2" t="s">
        <v>60</v>
      </c>
      <c r="V2" t="s">
        <v>61</v>
      </c>
      <c r="W2" t="s">
        <v>62</v>
      </c>
      <c r="X2" t="s">
        <v>63</v>
      </c>
      <c r="Y2" t="s">
        <v>64</v>
      </c>
      <c r="Z2" t="s">
        <v>65</v>
      </c>
      <c r="AA2" t="s">
        <v>66</v>
      </c>
      <c r="AB2" t="s">
        <v>67</v>
      </c>
      <c r="AC2" t="s">
        <v>68</v>
      </c>
      <c r="AD2" t="s">
        <v>69</v>
      </c>
      <c r="AE2" t="s">
        <v>70</v>
      </c>
      <c r="AF2" t="s">
        <v>71</v>
      </c>
      <c r="AG2" t="s">
        <v>72</v>
      </c>
      <c r="AH2" t="s">
        <v>73</v>
      </c>
      <c r="AI2" t="s">
        <v>74</v>
      </c>
      <c r="AJ2" t="s">
        <v>75</v>
      </c>
      <c r="AK2" t="s">
        <v>76</v>
      </c>
      <c r="AL2" t="s">
        <v>77</v>
      </c>
      <c r="AN2" t="str">
        <f>HYPERLINK("https://nconnect.nicmar.ac.in/storage/profile/6a7ac6de7d36c.png","Download")</f>
        <v>0</v>
      </c>
      <c r="AO2" t="str">
        <f>HYPERLINK("https://nconnect.nicmar.ac.in/pdf/1147_resume_1786966143.pdf/Y2FyZWVy","View Resume")</f>
        <v>0</v>
      </c>
      <c r="AP2" t="str">
        <f>HYPERLINK("https://nconnect.nicmar.ac.in/pdf/1147_aadhar_1774416368.pdf/Y2FyZWVy","View Aadhar")</f>
        <v>0</v>
      </c>
      <c r="AQ2" t="str">
        <f>HYPERLINK("https://nconnect.nicmar.ac.in/pdf/1147_noc_certificate_1774416379.pdf/Y2FyZWVy","View NOC")</f>
        <v>0</v>
      </c>
      <c r="AR2" t="str">
        <f>HYPERLINK("https://nconnect.nicmar.ac.in/pdf/1147_research_publication_1774416388.pdf/Y2FyZWVy","View Research Publication")</f>
        <v>0</v>
      </c>
      <c r="AS2" t="str">
        <f>HYPERLINK("https://nconnect.nicmar.ac.in/pdf/1147_book_chapters_1774416402.pdf/Y2FyZWVy","View Book Chapters")</f>
        <v>0</v>
      </c>
      <c r="AT2" t="str">
        <f>HYPERLINK("https://nconnect.nicmar.ac.in/pdf/1147_other_1774417400.pdf/Y2FyZWVy","View Other Document")</f>
        <v>0</v>
      </c>
      <c r="AU2" t="s">
        <v>78</v>
      </c>
    </row>
    <row r="3" spans="1:47">
      <c r="A3" t="s">
        <v>47</v>
      </c>
      <c r="B3" t="s">
        <v>48</v>
      </c>
      <c r="C3" t="s">
        <v>79</v>
      </c>
      <c r="D3" t="s">
        <v>80</v>
      </c>
      <c r="E3">
        <v>9342104920</v>
      </c>
      <c r="F3" t="s">
        <v>51</v>
      </c>
      <c r="G3" t="s">
        <v>81</v>
      </c>
      <c r="H3" t="s">
        <v>53</v>
      </c>
      <c r="I3" t="s">
        <v>82</v>
      </c>
      <c r="J3" t="s">
        <v>83</v>
      </c>
      <c r="K3" t="s">
        <v>84</v>
      </c>
      <c r="L3" t="s">
        <v>85</v>
      </c>
      <c r="M3" t="s">
        <v>86</v>
      </c>
      <c r="N3">
        <v>14</v>
      </c>
      <c r="O3" t="s">
        <v>87</v>
      </c>
      <c r="P3" t="s">
        <v>60</v>
      </c>
      <c r="T3" t="s">
        <v>60</v>
      </c>
      <c r="V3" t="s">
        <v>88</v>
      </c>
      <c r="W3" t="s">
        <v>89</v>
      </c>
      <c r="X3" t="s">
        <v>90</v>
      </c>
      <c r="Y3" t="s">
        <v>91</v>
      </c>
      <c r="Z3" t="s">
        <v>92</v>
      </c>
      <c r="AA3" t="s">
        <v>93</v>
      </c>
      <c r="AC3" t="s">
        <v>94</v>
      </c>
      <c r="AE3" t="s">
        <v>95</v>
      </c>
      <c r="AF3" t="s">
        <v>96</v>
      </c>
      <c r="AG3" t="s">
        <v>97</v>
      </c>
      <c r="AH3" t="s">
        <v>98</v>
      </c>
      <c r="AI3" t="s">
        <v>99</v>
      </c>
      <c r="AJ3" t="s">
        <v>100</v>
      </c>
      <c r="AK3" t="s">
        <v>101</v>
      </c>
      <c r="AL3" t="s">
        <v>102</v>
      </c>
      <c r="AN3" t="str">
        <f>HYPERLINK("https://nconnect.nicmar.ac.in/storage/profile/6a79f8930c53d.png","Download")</f>
        <v>0</v>
      </c>
      <c r="AO3" t="str">
        <f>HYPERLINK("https://nconnect.nicmar.ac.in/pdf/1300_resume_1786529863.pdf/Y2FyZWVy","View Resume")</f>
        <v>0</v>
      </c>
      <c r="AP3" t="str">
        <f>HYPERLINK("https://nconnect.nicmar.ac.in/pdf/1300_aadhar_1786529886.pdf/Y2FyZWVy","View Aadhar")</f>
        <v>0</v>
      </c>
      <c r="AQ3" t="str">
        <f>HYPERLINK("https://nconnect.nicmar.ac.in/pdf/1300_noc_certificate_1786529895.pdf/Y2FyZWVy","View NOC")</f>
        <v>0</v>
      </c>
      <c r="AR3" t="str">
        <f>HYPERLINK("https://nconnect.nicmar.ac.in/pdf/1300_research_publication_1786529904.pdf/Y2FyZWVy","View Research Publication")</f>
        <v>0</v>
      </c>
      <c r="AS3" t="str">
        <f>HYPERLINK("https://nconnect.nicmar.ac.in/pdf/1300_book_chapters_1786529916.pdf/Y2FyZWVy","View Book Chapters")</f>
        <v>0</v>
      </c>
      <c r="AT3" t="str">
        <f>HYPERLINK("https://nconnect.nicmar.ac.in/pdf/1300_other_1786529967.pdf/Y2FyZWVy","View Other Document")</f>
        <v>0</v>
      </c>
      <c r="AU3" t="s">
        <v>103</v>
      </c>
    </row>
    <row r="4" spans="1:47">
      <c r="A4" t="s">
        <v>47</v>
      </c>
      <c r="B4" t="s">
        <v>48</v>
      </c>
      <c r="C4" t="s">
        <v>104</v>
      </c>
      <c r="D4" t="s">
        <v>105</v>
      </c>
      <c r="E4">
        <v>9340699634</v>
      </c>
      <c r="F4" t="s">
        <v>51</v>
      </c>
      <c r="G4" t="s">
        <v>106</v>
      </c>
      <c r="H4" t="s">
        <v>53</v>
      </c>
      <c r="I4" t="s">
        <v>107</v>
      </c>
      <c r="J4" t="s">
        <v>108</v>
      </c>
      <c r="K4" t="s">
        <v>109</v>
      </c>
      <c r="L4" t="s">
        <v>110</v>
      </c>
      <c r="M4" t="s">
        <v>111</v>
      </c>
      <c r="N4">
        <v>14</v>
      </c>
      <c r="O4" t="s">
        <v>112</v>
      </c>
      <c r="P4" t="s">
        <v>60</v>
      </c>
      <c r="T4" t="s">
        <v>60</v>
      </c>
      <c r="V4" t="s">
        <v>113</v>
      </c>
      <c r="W4" t="s">
        <v>114</v>
      </c>
      <c r="X4" t="s">
        <v>115</v>
      </c>
      <c r="Z4" t="s">
        <v>116</v>
      </c>
      <c r="AA4" t="s">
        <v>117</v>
      </c>
      <c r="AB4" t="s">
        <v>118</v>
      </c>
      <c r="AC4" t="s">
        <v>119</v>
      </c>
      <c r="AG4" t="s">
        <v>120</v>
      </c>
      <c r="AK4" t="s">
        <v>121</v>
      </c>
      <c r="AN4" t="str">
        <f>HYPERLINK("https://nconnect.nicmar.ac.in/storage/profile/6a7c4b72c30d9.png","Download")</f>
        <v>0</v>
      </c>
      <c r="AO4" t="str">
        <f>HYPERLINK("https://nconnect.nicmar.ac.in/pdf/1326_resume_1786530548.pdf/Y2FyZWVy","View Resume")</f>
        <v>0</v>
      </c>
      <c r="AP4" t="str">
        <f>HYPERLINK("https://nconnect.nicmar.ac.in/pdf/1326_aadhar_1786530530.jpeg/Y2FyZWVy","View Aadhar")</f>
        <v>0</v>
      </c>
      <c r="AQ4" t="str">
        <f>HYPERLINK("https://nconnect.nicmar.ac.in/pdf/1326_noc_certificate_1786532389.jpeg/Y2FyZWVy","View NOC")</f>
        <v>0</v>
      </c>
      <c r="AR4" t="str">
        <f>HYPERLINK("https://nconnect.nicmar.ac.in/pdf/1326_research_publication_1786532370.jpeg/Y2FyZWVy","View Research Publication")</f>
        <v>0</v>
      </c>
      <c r="AS4" t="str">
        <f>HYPERLINK("https://nconnect.nicmar.ac.in/pdf/1326_book_chapters_1786531368.pdf/Y2FyZWVy","View Book Chapters")</f>
        <v>0</v>
      </c>
      <c r="AT4" t="str">
        <f>HYPERLINK("https://nconnect.nicmar.ac.in/pdf/1326_other_1786532344.jpeg/Y2FyZWVy","View Other Document")</f>
        <v>0</v>
      </c>
      <c r="AU4" t="s">
        <v>122</v>
      </c>
    </row>
    <row r="5" spans="1:47">
      <c r="A5" t="s">
        <v>47</v>
      </c>
      <c r="B5" t="s">
        <v>48</v>
      </c>
      <c r="C5" t="s">
        <v>123</v>
      </c>
      <c r="D5" t="s">
        <v>124</v>
      </c>
      <c r="E5">
        <v>9422061954</v>
      </c>
      <c r="F5" t="s">
        <v>51</v>
      </c>
      <c r="G5" t="s">
        <v>125</v>
      </c>
      <c r="H5" t="s">
        <v>53</v>
      </c>
      <c r="I5" t="s">
        <v>126</v>
      </c>
      <c r="J5" t="s">
        <v>127</v>
      </c>
      <c r="K5" t="s">
        <v>128</v>
      </c>
      <c r="L5" t="s">
        <v>129</v>
      </c>
      <c r="M5" t="s">
        <v>130</v>
      </c>
      <c r="N5">
        <v>14</v>
      </c>
      <c r="O5" t="s">
        <v>131</v>
      </c>
      <c r="P5" t="s">
        <v>60</v>
      </c>
      <c r="T5" t="s">
        <v>60</v>
      </c>
      <c r="V5" t="s">
        <v>132</v>
      </c>
      <c r="W5" t="s">
        <v>133</v>
      </c>
      <c r="X5" t="s">
        <v>134</v>
      </c>
      <c r="Y5" t="s">
        <v>135</v>
      </c>
      <c r="Z5" t="s">
        <v>136</v>
      </c>
      <c r="AA5" t="s">
        <v>137</v>
      </c>
      <c r="AB5" t="s">
        <v>138</v>
      </c>
      <c r="AC5" t="s">
        <v>139</v>
      </c>
      <c r="AD5" t="s">
        <v>140</v>
      </c>
      <c r="AE5" t="s">
        <v>141</v>
      </c>
      <c r="AF5" t="s">
        <v>142</v>
      </c>
      <c r="AH5" t="s">
        <v>143</v>
      </c>
      <c r="AI5" t="s">
        <v>144</v>
      </c>
      <c r="AJ5" t="s">
        <v>145</v>
      </c>
      <c r="AK5" t="s">
        <v>146</v>
      </c>
      <c r="AN5" t="str">
        <f>HYPERLINK("https://nconnect.nicmar.ac.in/storage/profile/69bd3745a5bf4.png","Download")</f>
        <v>0</v>
      </c>
      <c r="AO5" t="str">
        <f>HYPERLINK("https://nconnect.nicmar.ac.in/pdf/1158_resume_1775110458.pdf/Y2FyZWVy","View Resume")</f>
        <v>0</v>
      </c>
      <c r="AP5" t="str">
        <f>HYPERLINK("https://nconnect.nicmar.ac.in/pdf/1158_aadhar_1775110465.pdf/Y2FyZWVy","View Aadhar")</f>
        <v>0</v>
      </c>
      <c r="AQ5" t="str">
        <f>HYPERLINK("https://nconnect.nicmar.ac.in/pdf/1158_noc_certificate_1775110472.pdf/Y2FyZWVy","View NOC")</f>
        <v>0</v>
      </c>
      <c r="AR5" t="str">
        <f>HYPERLINK("https://nconnect.nicmar.ac.in/pdf/1158_research_publication_1775110479.pdf/Y2FyZWVy","View Research Publication")</f>
        <v>0</v>
      </c>
      <c r="AS5" t="str">
        <f>HYPERLINK("https://nconnect.nicmar.ac.in/pdf/1158_book_chapters_1775110486.pdf/Y2FyZWVy","View Book Chapters")</f>
        <v>0</v>
      </c>
      <c r="AT5" t="str">
        <f>HYPERLINK("https://nconnect.nicmar.ac.in/pdf/1158_other_1775110502.pdf/Y2FyZWVy","View Other Document")</f>
        <v>0</v>
      </c>
      <c r="AU5" t="s">
        <v>147</v>
      </c>
    </row>
    <row r="6" spans="1:47">
      <c r="A6" t="s">
        <v>47</v>
      </c>
      <c r="B6" t="s">
        <v>48</v>
      </c>
      <c r="C6" t="s">
        <v>148</v>
      </c>
      <c r="D6" t="s">
        <v>149</v>
      </c>
      <c r="E6">
        <v>7378774973</v>
      </c>
      <c r="F6" t="s">
        <v>51</v>
      </c>
      <c r="G6" t="s">
        <v>150</v>
      </c>
      <c r="H6" t="s">
        <v>53</v>
      </c>
      <c r="I6" t="s">
        <v>151</v>
      </c>
      <c r="J6" t="s">
        <v>152</v>
      </c>
      <c r="K6" t="s">
        <v>153</v>
      </c>
      <c r="L6" t="s">
        <v>154</v>
      </c>
      <c r="M6" t="s">
        <v>155</v>
      </c>
      <c r="N6" t="s">
        <v>156</v>
      </c>
      <c r="O6" t="s">
        <v>157</v>
      </c>
      <c r="P6" t="s">
        <v>60</v>
      </c>
      <c r="T6" t="s">
        <v>60</v>
      </c>
      <c r="V6" t="s">
        <v>158</v>
      </c>
      <c r="W6" t="s">
        <v>159</v>
      </c>
      <c r="X6" t="s">
        <v>160</v>
      </c>
      <c r="Y6" t="s">
        <v>161</v>
      </c>
      <c r="Z6" t="s">
        <v>162</v>
      </c>
      <c r="AA6" t="s">
        <v>163</v>
      </c>
      <c r="AB6" t="s">
        <v>164</v>
      </c>
      <c r="AC6" t="s">
        <v>165</v>
      </c>
      <c r="AD6" t="s">
        <v>166</v>
      </c>
      <c r="AE6" t="s">
        <v>167</v>
      </c>
      <c r="AF6" t="s">
        <v>168</v>
      </c>
      <c r="AG6" t="s">
        <v>169</v>
      </c>
      <c r="AH6" t="s">
        <v>170</v>
      </c>
      <c r="AI6" t="s">
        <v>171</v>
      </c>
      <c r="AJ6" t="s">
        <v>172</v>
      </c>
      <c r="AK6" t="s">
        <v>173</v>
      </c>
      <c r="AL6" t="s">
        <v>174</v>
      </c>
      <c r="AM6" t="s">
        <v>175</v>
      </c>
      <c r="AN6" t="str">
        <f>HYPERLINK("https://nconnect.nicmar.ac.in/storage/profile/69ce38b86aafd.png","Download")</f>
        <v>0</v>
      </c>
      <c r="AO6" t="str">
        <f>HYPERLINK("https://nconnect.nicmar.ac.in/pdf/1187_resume_1775150786.pdf/Y2FyZWVy","View Resume")</f>
        <v>0</v>
      </c>
      <c r="AP6" t="str">
        <f>HYPERLINK("https://nconnect.nicmar.ac.in/pdf/1187_aadhar_1775110352.pdf/Y2FyZWVy","View Aadhar")</f>
        <v>0</v>
      </c>
      <c r="AQ6" t="str">
        <f>HYPERLINK("https://nconnect.nicmar.ac.in/pdf/1187_noc_certificate_1775114990.pdf/Y2FyZWVy","View NOC")</f>
        <v>0</v>
      </c>
      <c r="AR6" t="str">
        <f>HYPERLINK("https://nconnect.nicmar.ac.in/pdf/1187_research_publication_1775150808.pdf/Y2FyZWVy","View Research Publication")</f>
        <v>0</v>
      </c>
      <c r="AS6" t="str">
        <f>HYPERLINK("https://nconnect.nicmar.ac.in/pdf/1187_book_chapters_1775150827.pdf/Y2FyZWVy","View Book Chapters")</f>
        <v>0</v>
      </c>
      <c r="AT6" t="str">
        <f>HYPERLINK("https://nconnect.nicmar.ac.in/pdf/1187_other_1786606832.pdf/Y2FyZWVy","View Other Document")</f>
        <v>0</v>
      </c>
      <c r="AU6" t="s">
        <v>176</v>
      </c>
    </row>
    <row r="7" spans="1:47">
      <c r="A7" t="s">
        <v>47</v>
      </c>
      <c r="B7" t="s">
        <v>48</v>
      </c>
      <c r="C7" t="s">
        <v>177</v>
      </c>
      <c r="D7" t="s">
        <v>178</v>
      </c>
      <c r="E7">
        <v>9673455331</v>
      </c>
      <c r="F7" t="s">
        <v>51</v>
      </c>
      <c r="G7" t="s">
        <v>179</v>
      </c>
      <c r="H7" t="s">
        <v>53</v>
      </c>
      <c r="I7" t="s">
        <v>180</v>
      </c>
      <c r="J7" t="s">
        <v>181</v>
      </c>
      <c r="K7" t="s">
        <v>182</v>
      </c>
      <c r="L7" t="s">
        <v>183</v>
      </c>
      <c r="M7" t="s">
        <v>184</v>
      </c>
      <c r="N7" t="s">
        <v>185</v>
      </c>
      <c r="O7" t="s">
        <v>186</v>
      </c>
      <c r="P7" t="s">
        <v>60</v>
      </c>
      <c r="T7" t="s">
        <v>60</v>
      </c>
      <c r="V7" t="s">
        <v>187</v>
      </c>
      <c r="W7" t="s">
        <v>188</v>
      </c>
      <c r="X7" t="s">
        <v>189</v>
      </c>
      <c r="Y7" t="s">
        <v>190</v>
      </c>
      <c r="Z7" t="s">
        <v>191</v>
      </c>
      <c r="AA7" t="s">
        <v>192</v>
      </c>
      <c r="AB7" t="s">
        <v>193</v>
      </c>
      <c r="AC7" t="s">
        <v>194</v>
      </c>
      <c r="AD7" t="s">
        <v>195</v>
      </c>
      <c r="AE7" t="s">
        <v>196</v>
      </c>
      <c r="AF7" t="s">
        <v>197</v>
      </c>
      <c r="AH7" t="s">
        <v>198</v>
      </c>
      <c r="AI7" t="s">
        <v>199</v>
      </c>
      <c r="AJ7" t="s">
        <v>200</v>
      </c>
      <c r="AK7" t="s">
        <v>201</v>
      </c>
      <c r="AL7" t="s">
        <v>202</v>
      </c>
      <c r="AM7" t="s">
        <v>203</v>
      </c>
      <c r="AN7" t="str">
        <f>HYPERLINK("https://nconnect.nicmar.ac.in/storage/profile/69cf64e991444.png","Download")</f>
        <v>0</v>
      </c>
      <c r="AO7" t="str">
        <f>HYPERLINK("https://nconnect.nicmar.ac.in/pdf/1192_resume_1775197580.pdf/Y2FyZWVy","View Resume")</f>
        <v>0</v>
      </c>
      <c r="AP7" t="str">
        <f>HYPERLINK("https://nconnect.nicmar.ac.in/pdf/1192_aadhar_1775197650.pdf/Y2FyZWVy","View Aadhar")</f>
        <v>0</v>
      </c>
      <c r="AQ7" t="str">
        <f>HYPERLINK("https://nconnect.nicmar.ac.in/pdf/1192_noc_certificate_1775197673.pdf/Y2FyZWVy","View NOC")</f>
        <v>0</v>
      </c>
      <c r="AR7" t="str">
        <f>HYPERLINK("https://nconnect.nicmar.ac.in/pdf/1192_research_publication_1775198174.pdf/Y2FyZWVy","View Research Publication")</f>
        <v>0</v>
      </c>
      <c r="AS7" t="str">
        <f>HYPERLINK("https://nconnect.nicmar.ac.in/pdf/1192_book_chapters_1775197773.pdf/Y2FyZWVy","View Book Chapters")</f>
        <v>0</v>
      </c>
      <c r="AT7" t="s">
        <v>204</v>
      </c>
      <c r="AU7" t="s">
        <v>205</v>
      </c>
    </row>
    <row r="8" spans="1:47">
      <c r="A8" t="s">
        <v>47</v>
      </c>
      <c r="B8" t="s">
        <v>48</v>
      </c>
      <c r="C8" t="s">
        <v>206</v>
      </c>
      <c r="D8" t="s">
        <v>207</v>
      </c>
      <c r="E8">
        <v>9987899586</v>
      </c>
      <c r="F8" t="s">
        <v>208</v>
      </c>
      <c r="G8" t="s">
        <v>209</v>
      </c>
      <c r="H8" t="s">
        <v>53</v>
      </c>
      <c r="I8" t="s">
        <v>210</v>
      </c>
      <c r="J8" t="s">
        <v>211</v>
      </c>
      <c r="K8" t="s">
        <v>212</v>
      </c>
      <c r="L8" t="s">
        <v>213</v>
      </c>
      <c r="M8" t="s">
        <v>214</v>
      </c>
      <c r="N8" t="s">
        <v>185</v>
      </c>
      <c r="O8" t="s">
        <v>215</v>
      </c>
      <c r="P8" t="s">
        <v>60</v>
      </c>
      <c r="T8" t="s">
        <v>60</v>
      </c>
      <c r="V8" t="s">
        <v>216</v>
      </c>
      <c r="W8" t="s">
        <v>217</v>
      </c>
      <c r="X8" t="s">
        <v>218</v>
      </c>
      <c r="Y8" t="s">
        <v>219</v>
      </c>
      <c r="Z8" t="s">
        <v>220</v>
      </c>
      <c r="AA8" t="s">
        <v>221</v>
      </c>
      <c r="AB8" t="s">
        <v>222</v>
      </c>
      <c r="AC8" t="s">
        <v>223</v>
      </c>
      <c r="AE8" t="s">
        <v>224</v>
      </c>
      <c r="AI8" t="s">
        <v>225</v>
      </c>
      <c r="AJ8" t="s">
        <v>226</v>
      </c>
      <c r="AK8" t="s">
        <v>227</v>
      </c>
      <c r="AL8" t="s">
        <v>228</v>
      </c>
      <c r="AM8" t="s">
        <v>229</v>
      </c>
      <c r="AN8" t="str">
        <f>HYPERLINK("https://nconnect.nicmar.ac.in/storage/profile/69ba3f4760511.png","Download")</f>
        <v>0</v>
      </c>
      <c r="AO8" t="str">
        <f>HYPERLINK("https://nconnect.nicmar.ac.in/pdf/1146_resume_1773825174.pdf/Y2FyZWVy","View Resume")</f>
        <v>0</v>
      </c>
      <c r="AP8" t="str">
        <f>HYPERLINK("https://nconnect.nicmar.ac.in/pdf/1146_aadhar_1773823966.pdf/Y2FyZWVy","View Aadhar")</f>
        <v>0</v>
      </c>
      <c r="AQ8" t="str">
        <f>HYPERLINK("https://nconnect.nicmar.ac.in/pdf/1146_noc_certificate_1773825917.pdf/Y2FyZWVy","View NOC")</f>
        <v>0</v>
      </c>
      <c r="AR8" t="str">
        <f>HYPERLINK("https://nconnect.nicmar.ac.in/pdf/1146_research_publication_1773825650.pdf/Y2FyZWVy","View Research Publication")</f>
        <v>0</v>
      </c>
      <c r="AS8" t="str">
        <f>HYPERLINK("https://nconnect.nicmar.ac.in/pdf/1146_book_chapters_1773825723.pdf/Y2FyZWVy","View Book Chapters")</f>
        <v>0</v>
      </c>
      <c r="AT8" t="str">
        <f>HYPERLINK("https://nconnect.nicmar.ac.in/pdf/1146_other_1773825705.pdf/Y2FyZWVy","View Other Document")</f>
        <v>0</v>
      </c>
      <c r="AU8" t="s">
        <v>230</v>
      </c>
    </row>
    <row r="9" spans="1:47">
      <c r="A9" t="s">
        <v>47</v>
      </c>
      <c r="B9" t="s">
        <v>48</v>
      </c>
      <c r="C9" t="s">
        <v>231</v>
      </c>
      <c r="D9" t="s">
        <v>232</v>
      </c>
      <c r="E9">
        <v>9010202842</v>
      </c>
      <c r="F9" t="s">
        <v>51</v>
      </c>
      <c r="G9" t="s">
        <v>233</v>
      </c>
      <c r="H9" t="s">
        <v>53</v>
      </c>
      <c r="I9" t="s">
        <v>234</v>
      </c>
      <c r="J9" t="s">
        <v>235</v>
      </c>
      <c r="K9" t="s">
        <v>236</v>
      </c>
      <c r="L9" t="s">
        <v>185</v>
      </c>
      <c r="M9" t="s">
        <v>237</v>
      </c>
      <c r="N9" t="s">
        <v>238</v>
      </c>
      <c r="O9" t="s">
        <v>239</v>
      </c>
      <c r="P9" t="s">
        <v>60</v>
      </c>
      <c r="T9" t="s">
        <v>60</v>
      </c>
      <c r="V9" t="s">
        <v>240</v>
      </c>
      <c r="W9" t="s">
        <v>241</v>
      </c>
      <c r="X9" t="s">
        <v>242</v>
      </c>
      <c r="Y9" t="s">
        <v>243</v>
      </c>
      <c r="Z9" t="s">
        <v>244</v>
      </c>
      <c r="AA9" t="s">
        <v>245</v>
      </c>
      <c r="AB9" t="s">
        <v>246</v>
      </c>
      <c r="AG9" t="s">
        <v>247</v>
      </c>
      <c r="AI9" t="s">
        <v>248</v>
      </c>
      <c r="AJ9" t="s">
        <v>249</v>
      </c>
      <c r="AK9" t="s">
        <v>250</v>
      </c>
      <c r="AL9" t="s">
        <v>251</v>
      </c>
      <c r="AM9" t="s">
        <v>252</v>
      </c>
      <c r="AN9" t="str">
        <f>HYPERLINK("https://nconnect.nicmar.ac.in/storage/profile/69cd453d778a3.png","Download")</f>
        <v>0</v>
      </c>
      <c r="AO9" t="str">
        <f>HYPERLINK("https://nconnect.nicmar.ac.in/pdf/1189_resume_1775065206.pdf/Y2FyZWVy","View Resume")</f>
        <v>0</v>
      </c>
      <c r="AP9" t="str">
        <f>HYPERLINK("https://nconnect.nicmar.ac.in/pdf/1189_aadhar_1775199219.pdf/Y2FyZWVy","View Aadhar")</f>
        <v>0</v>
      </c>
      <c r="AQ9" t="str">
        <f>HYPERLINK("https://nconnect.nicmar.ac.in/pdf/1189_noc_certificate_1775140812.pdf/Y2FyZWVy","View NOC")</f>
        <v>0</v>
      </c>
      <c r="AR9" t="str">
        <f>HYPERLINK("https://nconnect.nicmar.ac.in/pdf/1189_research_publication_1775066045.pdf/Y2FyZWVy","View Research Publication")</f>
        <v>0</v>
      </c>
      <c r="AS9" t="str">
        <f>HYPERLINK("https://nconnect.nicmar.ac.in/pdf/1189_book_chapters_1775065614.pdf/Y2FyZWVy","View Book Chapters")</f>
        <v>0</v>
      </c>
      <c r="AT9" t="s">
        <v>204</v>
      </c>
      <c r="AU9" t="s">
        <v>253</v>
      </c>
    </row>
    <row r="10" spans="1:47">
      <c r="A10" t="s">
        <v>47</v>
      </c>
      <c r="B10" t="s">
        <v>48</v>
      </c>
      <c r="C10" t="s">
        <v>254</v>
      </c>
      <c r="D10" t="s">
        <v>255</v>
      </c>
      <c r="E10">
        <v>9168840404</v>
      </c>
      <c r="F10" t="s">
        <v>51</v>
      </c>
      <c r="G10" t="s">
        <v>256</v>
      </c>
      <c r="H10" t="s">
        <v>53</v>
      </c>
      <c r="I10" t="s">
        <v>257</v>
      </c>
      <c r="J10" t="s">
        <v>258</v>
      </c>
      <c r="K10" t="s">
        <v>259</v>
      </c>
      <c r="L10" t="s">
        <v>260</v>
      </c>
      <c r="M10" t="s">
        <v>261</v>
      </c>
      <c r="N10">
        <v>14</v>
      </c>
      <c r="O10" t="s">
        <v>262</v>
      </c>
      <c r="P10" t="s">
        <v>60</v>
      </c>
      <c r="T10" t="s">
        <v>60</v>
      </c>
      <c r="V10" t="s">
        <v>263</v>
      </c>
      <c r="W10" t="s">
        <v>264</v>
      </c>
      <c r="X10" t="s">
        <v>265</v>
      </c>
      <c r="AB10" t="s">
        <v>266</v>
      </c>
      <c r="AC10" t="s">
        <v>267</v>
      </c>
      <c r="AD10" t="s">
        <v>268</v>
      </c>
      <c r="AE10" t="s">
        <v>269</v>
      </c>
      <c r="AF10" t="s">
        <v>270</v>
      </c>
      <c r="AG10" t="s">
        <v>271</v>
      </c>
      <c r="AH10" t="s">
        <v>272</v>
      </c>
      <c r="AJ10" t="s">
        <v>273</v>
      </c>
      <c r="AN10" t="str">
        <f>HYPERLINK("https://nconnect.nicmar.ac.in/storage/profile/6a7966355a1ec.png","Download")</f>
        <v>0</v>
      </c>
      <c r="AO10" t="str">
        <f>HYPERLINK("https://nconnect.nicmar.ac.in/pdf/1296_resume_1786952398.pdf/Y2FyZWVy","View Resume")</f>
        <v>0</v>
      </c>
      <c r="AP10" t="str">
        <f>HYPERLINK("https://nconnect.nicmar.ac.in/pdf/1296_aadhar_1786952527.pdf/Y2FyZWVy","View Aadhar")</f>
        <v>0</v>
      </c>
      <c r="AQ10" t="str">
        <f>HYPERLINK("https://nconnect.nicmar.ac.in/pdf/1296_noc_certificate_1786953108.pdf/Y2FyZWVy","View NOC")</f>
        <v>0</v>
      </c>
      <c r="AR10" t="str">
        <f>HYPERLINK("https://nconnect.nicmar.ac.in/pdf/1296_research_publication_1786953157.pdf/Y2FyZWVy","View Research Publication")</f>
        <v>0</v>
      </c>
      <c r="AS10" t="str">
        <f>HYPERLINK("https://nconnect.nicmar.ac.in/pdf/1296_book_chapters_1786953129.pdf/Y2FyZWVy","View Book Chapters")</f>
        <v>0</v>
      </c>
      <c r="AT10" t="str">
        <f>HYPERLINK("https://nconnect.nicmar.ac.in/pdf/1296_other_1786953259.pdf/Y2FyZWVy","View Other Document")</f>
        <v>0</v>
      </c>
      <c r="AU10" t="s">
        <v>274</v>
      </c>
    </row>
    <row r="11" spans="1:47">
      <c r="A11" t="s">
        <v>47</v>
      </c>
      <c r="B11" t="s">
        <v>48</v>
      </c>
      <c r="C11" t="s">
        <v>275</v>
      </c>
      <c r="D11" t="s">
        <v>276</v>
      </c>
      <c r="E11">
        <v>9819967966</v>
      </c>
      <c r="F11" t="s">
        <v>51</v>
      </c>
      <c r="G11" t="s">
        <v>277</v>
      </c>
      <c r="H11" t="s">
        <v>53</v>
      </c>
      <c r="I11" t="s">
        <v>210</v>
      </c>
      <c r="J11" t="s">
        <v>278</v>
      </c>
      <c r="K11" t="s">
        <v>279</v>
      </c>
      <c r="L11" t="s">
        <v>280</v>
      </c>
      <c r="M11" t="s">
        <v>281</v>
      </c>
      <c r="N11">
        <v>17</v>
      </c>
      <c r="O11" t="s">
        <v>282</v>
      </c>
      <c r="P11" t="s">
        <v>60</v>
      </c>
      <c r="T11" t="s">
        <v>60</v>
      </c>
      <c r="V11" t="s">
        <v>283</v>
      </c>
      <c r="W11" t="s">
        <v>284</v>
      </c>
      <c r="X11" t="s">
        <v>285</v>
      </c>
      <c r="Y11" t="s">
        <v>286</v>
      </c>
      <c r="AA11" t="s">
        <v>287</v>
      </c>
      <c r="AB11" t="s">
        <v>288</v>
      </c>
      <c r="AC11" t="s">
        <v>289</v>
      </c>
      <c r="AD11" t="s">
        <v>290</v>
      </c>
      <c r="AE11" t="s">
        <v>291</v>
      </c>
      <c r="AF11" t="s">
        <v>292</v>
      </c>
      <c r="AG11" t="s">
        <v>293</v>
      </c>
      <c r="AH11" t="s">
        <v>294</v>
      </c>
      <c r="AI11" t="s">
        <v>295</v>
      </c>
      <c r="AJ11" t="s">
        <v>296</v>
      </c>
      <c r="AK11" t="s">
        <v>297</v>
      </c>
      <c r="AL11" t="s">
        <v>298</v>
      </c>
      <c r="AN11" t="str">
        <f>HYPERLINK("https://nconnect.nicmar.ac.in/storage/profile/6a85ba64bdbcf.png","Download")</f>
        <v>0</v>
      </c>
      <c r="AO11" t="str">
        <f>HYPERLINK("https://nconnect.nicmar.ac.in/pdf/1258_resume_1787200762.pdf/Y2FyZWVy","View Resume")</f>
        <v>0</v>
      </c>
      <c r="AP11" t="str">
        <f>HYPERLINK("https://nconnect.nicmar.ac.in/pdf/1258_aadhar_1778691953.jpeg/Y2FyZWVy","View Aadhar")</f>
        <v>0</v>
      </c>
      <c r="AQ11" t="str">
        <f>HYPERLINK("https://nconnect.nicmar.ac.in/pdf/1258_noc_certificate_1778691968.jpeg/Y2FyZWVy","View NOC")</f>
        <v>0</v>
      </c>
      <c r="AR11" t="str">
        <f>HYPERLINK("https://nconnect.nicmar.ac.in/pdf/1258_research_publication_1778691981.pdf/Y2FyZWVy","View Research Publication")</f>
        <v>0</v>
      </c>
      <c r="AS11" t="str">
        <f>HYPERLINK("https://nconnect.nicmar.ac.in/pdf/1258_book_chapters_1778747065.pdf/Y2FyZWVy","View Book Chapters")</f>
        <v>0</v>
      </c>
      <c r="AT11" t="str">
        <f>HYPERLINK("https://nconnect.nicmar.ac.in/pdf/1258_other_1778691994.pdf/Y2FyZWVy","View Other Document")</f>
        <v>0</v>
      </c>
      <c r="AU1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2026-08-20T10:10:02+05:30</dcterms:created>
  <dcterms:modified xsi:type="dcterms:W3CDTF">2026-08-20T10:10:02+05:30</dcterms:modified>
  <dc:title>Untitled Spreadsheet</dc:title>
  <dc:description/>
  <dc:subject/>
  <cp:keywords/>
  <cp:category/>
</cp:coreProperties>
</file>