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<sst xmlns="http://schemas.openxmlformats.org/spreadsheetml/2006/main" uniqueCount="2631">
  <si>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</si>
  <si>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</si>
  <si>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</si>
  <si>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</si>
  <si>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</si>
  <si>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</si>
  <si>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</si>
  <si>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</si>
  <si>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</si>
  <si>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</si>
  <si>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</si>
  <si>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</si>
  <si>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</si>
  <si>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</si>
  <si>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</si>
  <si>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</si>
  <si>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</si>
  <si>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</si>
  <si>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</si>
  <si>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</si>
  <si>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</si>
  <si>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</si>
  <si>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</si>
  <si>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</si>
  <si>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</si>
  <si>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</si>
  <si>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</si>
  <si>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</si>
  <si>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</si>
  <si>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</si>
  <si>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</si>
  <si>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</si>
  <si>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</si>
  <si>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</si>
  <si>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</si>
  <si>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</si>
  <si>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</si>
  <si>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</si>
  <si>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</si>
  <si>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</si>
  <si>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</si>
  <si>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</si>
  <si>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</si>
  <si>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</si>
  <si>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</si>
  <si>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</si>
  <si>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</si>
  <si>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</si>
  <si>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</si>
  <si>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</si>
  <si>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</si>
  <si>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</si>
  <si>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</si>
  <si>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</si>
  <si>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</si>
  <si>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</si>
  <si>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</si>
  <si>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</si>
  <si>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</si>
  <si>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</si>
  <si>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</si>
  <si>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</si>
  <si>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</si>
  <si>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</si>
  <si>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</si>
  <si>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</si>
  <si>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</si>
  <si>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</si>
  <si>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</si>
  <si>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</si>
  <si>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</si>
  <si>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</si>
  <si>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</si>
  <si>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</si>
  <si>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</si>
  <si>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</si>
  <si>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</si>
  <si>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</si>
  <si>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</si>
  <si>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</si>
  <si>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</si>
  <si>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</si>
  <si>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</si>
  <si>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</si>
  <si>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</si>
  <si>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</si>
  <si>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</si>
  <si>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</si>
  <si>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</si>
  <si>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</si>
  <si>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</si>
  <si>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</si>
  <si>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</si>
  <si>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</si>
  <si>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</si>
  <si>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</si>
  <si>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</si>
  <si>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</si>
  <si>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</si>
  <si>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</si>
  <si>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</si>
  <si>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</si>
  <si>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</si>
  <si>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</si>
  <si>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</si>
  <si>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</si>
  <si>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</si>
  <si>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</si>
  <si>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</si>
  <si>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</si>
  <si>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</si>
  <si>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</si>
  <si>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</si>
  <si>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</si>
  <si>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</si>
  <si>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</si>
  <si>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</si>
  <si>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</si>
  <si>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</si>
  <si>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</si>
  <si>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</si>
  <si>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</si>
  <si>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</si>
  <si>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</si>
  <si>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</si>
  <si>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</si>
  <si>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</si>
  <si>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</si>
  <si>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</si>
  <si>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</si>
  <si>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</si>
  <si>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</si>
  <si>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</si>
  <si>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</si>
  <si>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</si>
  <si>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</si>
  <si>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</si>
  <si>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</si>
  <si>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</si>
  <si>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</si>
  <si>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</si>
  <si>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</si>
  <si>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</si>
  <si>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</si>
  <si>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</si>
  <si>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</si>
  <si>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</si>
  <si>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</si>
  <si>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</si>
  <si>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</si>
  <si>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</si>
  <si>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</si>
  <si>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</si>
  <si>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</si>
  <si>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</si>
  <si>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</si>
  <si>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</si>
  <si>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</si>
  <si>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NUP-vacancy-002</t>
  </si>
  <si>
    <t xml:space="preserve">Professor Of Practice </t>
  </si>
  <si>
    <t>School of Construction</t>
  </si>
  <si>
    <t>Construction Technology &amp; Management</t>
  </si>
  <si>
    <t>Vaishnav Kumar  Shenbagam</t>
  </si>
  <si>
    <t>svaishnavkumar@gmail.com</t>
  </si>
  <si>
    <t>Male</t>
  </si>
  <si>
    <t>15-Jan-1993</t>
  </si>
  <si>
    <t>Married</t>
  </si>
  <si>
    <t>English, Hindi</t>
  </si>
  <si>
    <t>C. Shenbagam</t>
  </si>
  <si>
    <t>3/168 - D JJ Nagar 1st Cross Street, Thiruppalai, Madurai, Tamil Nadu - 625014</t>
  </si>
  <si>
    <t>Yes</t>
  </si>
  <si>
    <t>Dyana Joseline</t>
  </si>
  <si>
    <t>School of Engineering</t>
  </si>
  <si>
    <t>St Johns English School and Junior College</t>
  </si>
  <si>
    <t>CBSE</t>
  </si>
  <si>
    <t>Math,Science</t>
  </si>
  <si>
    <t>Kola Perumal Chetty Vaishnav Senior Secondary School</t>
  </si>
  <si>
    <t>Math, Physics, Chemistry,Computer Science</t>
  </si>
  <si>
    <t>No</t>
  </si>
  <si>
    <t>National Institute of Technology, Trichy</t>
  </si>
  <si>
    <t>National Institute of Technology, Trichy, Tamil Nadu</t>
  </si>
  <si>
    <t>Civil Engineering</t>
  </si>
  <si>
    <t>Indian Institute of Technology, Madras</t>
  </si>
  <si>
    <t>Indian Institute of Technology Madras, Chennai, Tamil Nadu</t>
  </si>
  <si>
    <t>Construction Technology and Management</t>
  </si>
  <si>
    <t>Construction Materials</t>
  </si>
  <si>
    <t>Completed</t>
  </si>
  <si>
    <t>AutoCAD, MS Office,Autodesk Revit</t>
  </si>
  <si>
    <t>["https:\/\/scholar.google.co.uk\/citations?user=E6RCwasAAAAJ&amp;hl=en"]</t>
  </si>
  <si>
    <t>NA</t>
  </si>
  <si>
    <t>• NA</t>
  </si>
  <si>
    <t>Guest editor for Advances in Cement Research journal, Organiser for the 3rd International workshop on CSA cement.</t>
  </si>
  <si>
    <t>03-Mar-26 10:08 PM</t>
  </si>
  <si>
    <t>4Y 8M</t>
  </si>
  <si>
    <t>University of Leeds</t>
  </si>
  <si>
    <t>Research Fellow</t>
  </si>
  <si>
    <t>Leeds, UK</t>
  </si>
  <si>
    <t>Industry</t>
  </si>
  <si>
    <t>Sep 2022</t>
  </si>
  <si>
    <t>Present</t>
  </si>
  <si>
    <t>3Y 5M</t>
  </si>
  <si>
    <t>Larsen and Tubro Construction</t>
  </si>
  <si>
    <t>Senior Engineer</t>
  </si>
  <si>
    <t>Chennai</t>
  </si>
  <si>
    <t>Sep 2016</t>
  </si>
  <si>
    <t>Nov 2017</t>
  </si>
  <si>
    <t>1Y 2M</t>
  </si>
  <si>
    <t>NUP-vacancy-037</t>
  </si>
  <si>
    <t>Assistant Professor</t>
  </si>
  <si>
    <t>NICMAR Business School</t>
  </si>
  <si>
    <t>Human Resource Management &amp; Organizational Behaviour</t>
  </si>
  <si>
    <t>Ritika  Singh</t>
  </si>
  <si>
    <t>singhritika5189@gmail.com</t>
  </si>
  <si>
    <t>Female</t>
  </si>
  <si>
    <t>05-Jan-1989</t>
  </si>
  <si>
    <t>Hindi,English</t>
  </si>
  <si>
    <t>Sumant Singh</t>
  </si>
  <si>
    <t>A-104, Jay Visat Eminence, Tragad, Ahmedabad-382470
Gujarat</t>
  </si>
  <si>
    <t>Lok Jagruti School</t>
  </si>
  <si>
    <t>Gujarat Board (English Medium) Ahmedabad/Gujarat</t>
  </si>
  <si>
    <t>English,Maths,Science,Social Studies,Hindi,Sanskrit</t>
  </si>
  <si>
    <t>Accounts,Statistics</t>
  </si>
  <si>
    <t>Gujarat University</t>
  </si>
  <si>
    <t>L.J Institute of Business Management, Ahmedabad, Gujarat</t>
  </si>
  <si>
    <t>Accounts,Finance,Economics,Statistics,Business Management,Human Resource Management</t>
  </si>
  <si>
    <t>BBA in Management (HRM)</t>
  </si>
  <si>
    <t>HRM</t>
  </si>
  <si>
    <t>Gujarat Technological University</t>
  </si>
  <si>
    <t>Performance Management,Labour laws,Compensation Management,Human resource development</t>
  </si>
  <si>
    <t>MBA in HRM/OB</t>
  </si>
  <si>
    <t>HRM in Management</t>
  </si>
  <si>
    <t>Nirma University</t>
  </si>
  <si>
    <t>• Won the Best Paper Award on the topic “Scale development and validation of Openness to
• diversity” in an International conference organized by Gujarat University, Ahmedabad, in association
• with International Youth Fellowship, South Korea on January 30-31, 2018.
• Won 2nd prize for the best presentation on the topic “Scale development and validation of
• Openness to diversity” in an International conference organized by Gujarat University, Ahmedabad,
• in association with International Youth Fellowship, South Korea on January 30- 31, 2018.</t>
  </si>
  <si>
    <t>MS Office, Tableau</t>
  </si>
  <si>
    <t>B</t>
  </si>
  <si>
    <t>• Not Available</t>
  </si>
  <si>
    <t>03-Mar-26 10:10 PM</t>
  </si>
  <si>
    <t>No Uploaded</t>
  </si>
  <si>
    <t>4Y 2M</t>
  </si>
  <si>
    <t>Ajeenkya D.Y Patil University</t>
  </si>
  <si>
    <t>Senior Faculty</t>
  </si>
  <si>
    <t>Pune</t>
  </si>
  <si>
    <t>Teaching</t>
  </si>
  <si>
    <t>Jul 2020</t>
  </si>
  <si>
    <t>Feb 2022</t>
  </si>
  <si>
    <t>1Y 7M</t>
  </si>
  <si>
    <t>Rama University</t>
  </si>
  <si>
    <t>Kanpur</t>
  </si>
  <si>
    <t>Jul 2019</t>
  </si>
  <si>
    <t>Jun 2020</t>
  </si>
  <si>
    <t>0Y 11M</t>
  </si>
  <si>
    <t>Rai University</t>
  </si>
  <si>
    <t>Ahmedabad</t>
  </si>
  <si>
    <t>Aug 2014</t>
  </si>
  <si>
    <t>May 2015</t>
  </si>
  <si>
    <t>0Y 8M</t>
  </si>
  <si>
    <t>K.S School of Business Management, Gujarat University</t>
  </si>
  <si>
    <t>Jul 2013</t>
  </si>
  <si>
    <t>Jun 2014</t>
  </si>
  <si>
    <t>NUP-vacancy-003</t>
  </si>
  <si>
    <t>Construction Project Planning &amp; Scheduling</t>
  </si>
  <si>
    <t>Nagesh Pratap Singh</t>
  </si>
  <si>
    <t>nps.cbri@gmail.com</t>
  </si>
  <si>
    <t>01-Aug-1996</t>
  </si>
  <si>
    <t>Single</t>
  </si>
  <si>
    <t>Hindi</t>
  </si>
  <si>
    <t>Madarshan Singh</t>
  </si>
  <si>
    <t>Vill-Jagadipur, Post-Mathmahamadpur, Dist-Mau, Uttar Pradesh, 275102</t>
  </si>
  <si>
    <t>S N I C Math Mahamadpur Mau</t>
  </si>
  <si>
    <t>Uttar Pradesh Board, Prayagraj</t>
  </si>
  <si>
    <t>Hindi,English , Mathematics,Science</t>
  </si>
  <si>
    <t>Diploma in Mechanical Engineering Automobile</t>
  </si>
  <si>
    <t>Government Polytechnic Kanpur</t>
  </si>
  <si>
    <t>Mechanical Engineering Automobile</t>
  </si>
  <si>
    <t>Guru Govind Singh Indraprastha University, New Delhi</t>
  </si>
  <si>
    <t>Ch. Brahm Prakash Government Engineering College, New Delhi</t>
  </si>
  <si>
    <t>Academy of Scientific and Innovative Research, Ghaziabad, India (An Institute of National Imporatance))</t>
  </si>
  <si>
    <t xml:space="preserve"> CSIR-Central Building Research Institute, Roorkee, Uttarakhand</t>
  </si>
  <si>
    <t>Building Engineering and Construction Technology</t>
  </si>
  <si>
    <t>M.Tech in Building Engineering and Construction Technology</t>
  </si>
  <si>
    <t>Civil Engineering, Construction Technology</t>
  </si>
  <si>
    <t>CSIR-Central Building Research Institute, Roorkee, Uttarakhand</t>
  </si>
  <si>
    <t>• Qualified GATE-2019 and 2020 examination
• Awarded with CSIR-Junior Research Fellow in 2020 and CSIR-Senior Research Fellow in 2022 by CSIR-HRDG</t>
  </si>
  <si>
    <t>MS Office, Origin Pro, VIC-2D,Plaxis 3D, AutoCAD,XRD,TGA,MS Project</t>
  </si>
  <si>
    <t>["https:\/\/doi.org\/10.1080\/19648189.2025.2492857 ","https:\/\/doi.org\/10.1680\/jmacr.24.00009"]</t>
  </si>
  <si>
    <t xml:space="preserve">• </t>
  </si>
  <si>
    <t>• GATE 2019 &amp; 2020 qualified
• CSIR-JRF and SRF Fellowship</t>
  </si>
  <si>
    <t xml:space="preserve">CSIR-Central Building Research Institute, at CSIR-HRDG </t>
  </si>
  <si>
    <t xml:space="preserve">Senior Research fellow </t>
  </si>
  <si>
    <t xml:space="preserve">Roorkee </t>
  </si>
  <si>
    <t>Nov 2024</t>
  </si>
  <si>
    <t>Oct 2025</t>
  </si>
  <si>
    <t>NUP-vacancy-034</t>
  </si>
  <si>
    <t>Associate Professor</t>
  </si>
  <si>
    <t>Financial Management &amp; Accounting</t>
  </si>
  <si>
    <t>Nitin Bhalchandra Joshi</t>
  </si>
  <si>
    <t>wsk_co@yahoo.com</t>
  </si>
  <si>
    <t>31-Aug-1963</t>
  </si>
  <si>
    <t>HINDI  ENGLISH</t>
  </si>
  <si>
    <t>BHALCHANDRA</t>
  </si>
  <si>
    <t>215, SIDDHIVINAYAK APARTMENTS, NORTH BAZAR ROAD, GOKULPETH, NAGPUR -440010 MAHARASHTRA</t>
  </si>
  <si>
    <t>Kendriya Vidyalaya, Vayusena Nagar, Nagpur</t>
  </si>
  <si>
    <t>Central Board Of Secondary Education, New Delhi</t>
  </si>
  <si>
    <t>Mathematics, Science, Social Science, English</t>
  </si>
  <si>
    <t>G. S.  College of Commerce &amp; Economics, Nagpur</t>
  </si>
  <si>
    <t>Maharashtra State Board Of Secondary &amp; Higher Secondary Education, Nagpur Divisional Board, Nagpur.</t>
  </si>
  <si>
    <t>English, Economics, Book Keeping &amp; Accounting,Organisation Of Commerce</t>
  </si>
  <si>
    <t>Rashtrasant Tukadoji Maharaj Nagpur University</t>
  </si>
  <si>
    <t>G. S. College Of Commerce &amp; Economics, Nagpur</t>
  </si>
  <si>
    <t>English, Hindi, Economics, Business Organisation, Accounting, Commercial Practice, Company Accounts,Statistics,Business Management,Auditing &amp; Income Tax, Business Administration</t>
  </si>
  <si>
    <t>B.COM</t>
  </si>
  <si>
    <t>Nagpur</t>
  </si>
  <si>
    <t>Taxation, Economics,Cost Accounying, Management Accounting, Statisrics,Management Process</t>
  </si>
  <si>
    <t>M. B. A.</t>
  </si>
  <si>
    <t>The Institute Of Chartered  Accountants Of India</t>
  </si>
  <si>
    <t>New Delhi</t>
  </si>
  <si>
    <t>Advanced Accounting, Management Accounting &amp; Financial Analysis, Advanced &amp; Management Auditing, Corporate Laws &amp; Secretarial Practice,of Group I</t>
  </si>
  <si>
    <t>Business Administration &amp; Business Management</t>
  </si>
  <si>
    <t>Taywade College Of Arts, Commerce &amp; Science, Mahadula,Koradi Dist. Nagpur</t>
  </si>
  <si>
    <t>MS Office</t>
  </si>
  <si>
    <t>N.A.</t>
  </si>
  <si>
    <t>29Y 9M</t>
  </si>
  <si>
    <t>HADAS JUNIOR COLLEGE</t>
  </si>
  <si>
    <t>LECTURER</t>
  </si>
  <si>
    <t>Nov 1991</t>
  </si>
  <si>
    <t>Aug 2021</t>
  </si>
  <si>
    <t>Avinash Chopra</t>
  </si>
  <si>
    <t>avichopra1988@gmail.com</t>
  </si>
  <si>
    <t>02-Dec-1988</t>
  </si>
  <si>
    <t>Hindi, English</t>
  </si>
  <si>
    <t>Praveen Kumar Chopra</t>
  </si>
  <si>
    <t>B8020 Landcraft Metro Homes Duhai Ghaziabad 201206 Uttar Pradesh</t>
  </si>
  <si>
    <t>Desouza's School</t>
  </si>
  <si>
    <t>ICSE Rourkela Odisha</t>
  </si>
  <si>
    <t>Science (PCMB), English</t>
  </si>
  <si>
    <t>ISC Rourkela Odisha</t>
  </si>
  <si>
    <t>Physics,chemistry,maths,english</t>
  </si>
  <si>
    <t>Biju Patnaik University of Technology</t>
  </si>
  <si>
    <t>Padmanava College of Engineering Rourkela Odisha</t>
  </si>
  <si>
    <t>Electronics and Telecommunication Engineering</t>
  </si>
  <si>
    <t>B.Tech</t>
  </si>
  <si>
    <t>IIPM School of Management Rourkela Odisha</t>
  </si>
  <si>
    <t>HR &amp; Marketing</t>
  </si>
  <si>
    <t>Master of Business Administration</t>
  </si>
  <si>
    <t>HR Analytics</t>
  </si>
  <si>
    <t>National Institute of Technology Rourkela</t>
  </si>
  <si>
    <t>• I hold an impressive array of certifications and Faculty Development Programmes (FDPs) that underscore my commitment to cutting-edge research methodologies, data analytics, and sustainable management pract</t>
  </si>
  <si>
    <t>• My key achievements reflect a blend of academic excellence, research innovation, and leadership in management education. I was awarded the Best Student for ranking 1st in the state in my MBA from Biju Patnaik University of Technology, alongside scholarships for topping five semesters of my B.Tech in Electronics and Telecommunication Engineering, and the Best All-Round Student accolade from IIPM School of Management for outstanding performance in academics and sports. In research, I secured the Best Paper Award at the International HR Conference 2023 (Indian Institute of Social Welfare and Business Management, Kolkata) for my work on fuzzy prioritization of employer branding enablers. I hold a granted Indian Patent (No. 468265-001) on an Economical and Transactional Risk Management Device, and have authored 6 ABDC A/B-ranked publications (e.g., in Personnel Review, Journal of Business &amp; Industrial Marketing) with multiple papers under review in SSCI journals. Professionally, I have served as a reviewer for prestigious outlets like Journal of Knowledge Management and International Journal of Organizational Analysis, contributed to industry projects (e.g., baseline surveys for Mahanadi Coalfields Limited), and excelled in teaching roles at SRM IST and Galgotias College, integrating analytics tools like SmartPLS and Power BI into MBA/BBA curricula.​</t>
  </si>
  <si>
    <t>MS office, power BI</t>
  </si>
  <si>
    <t>["https:\/\/scholar.google.com\/citations?user=2R-U27EAAAAJ&amp;hl=en&amp;oi=ao"]</t>
  </si>
  <si>
    <t>Business Analytics</t>
  </si>
  <si>
    <t>• 5</t>
  </si>
  <si>
    <t>Discipline Committe</t>
  </si>
  <si>
    <t>• Best Paper Award by  IISWBM Kolkata.</t>
  </si>
  <si>
    <t>03-Mar-26 10:11 PM</t>
  </si>
  <si>
    <t>1Y 0M</t>
  </si>
  <si>
    <t>SRM IST Delhi NCR Campus</t>
  </si>
  <si>
    <t>Ghaziabad</t>
  </si>
  <si>
    <t>Feb 2025</t>
  </si>
  <si>
    <t>NUP-vacancy-001</t>
  </si>
  <si>
    <t>Suhas Vijay Patil</t>
  </si>
  <si>
    <t>suhaspatil16@gmail.com</t>
  </si>
  <si>
    <t>22-May-1987</t>
  </si>
  <si>
    <t>Marathi Hindi English</t>
  </si>
  <si>
    <t>Vijay Aahire</t>
  </si>
  <si>
    <t>B 502 Nano Spaces Ravet Pune 412101</t>
  </si>
  <si>
    <t>Dr Prachi ingle</t>
  </si>
  <si>
    <t>SOC</t>
  </si>
  <si>
    <t>KES General Arunkumar Vaidya Highschool</t>
  </si>
  <si>
    <t>SSC Alibag</t>
  </si>
  <si>
    <t>General</t>
  </si>
  <si>
    <t>Diploma, Civil Engineering</t>
  </si>
  <si>
    <t>K.B.P. Polytechnic M.S.B.T.E.</t>
  </si>
  <si>
    <t>Civil</t>
  </si>
  <si>
    <t>Savitribai Phule Pune University, Pune</t>
  </si>
  <si>
    <t>Rajarshi Shahu College of Engineering</t>
  </si>
  <si>
    <t>Maharashtra Institute of Technology</t>
  </si>
  <si>
    <t>Construction &amp; Management</t>
  </si>
  <si>
    <t>Master of En</t>
  </si>
  <si>
    <t>Manipal Institute of Technology, MAHE, Manipal, Karnataka</t>
  </si>
  <si>
    <t>MS Project MS Office Primavera Autocad</t>
  </si>
  <si>
    <t>1(Q1)</t>
  </si>
  <si>
    <t>2(Q2)</t>
  </si>
  <si>
    <t>["https:\/\/www.emerald.com\/jedt\/article-abstract\/21\/6\/1690\/454420\/Prediction-of-recycled-coarse-aggregate-concrete?redirectedFrom=fulltext","https:\/\/ijmems.in\/article_detail.php?vid=5&amp;issue_id=23&amp;article_id=299","https:\/\/dl.astm.org\/acem\/article-abstract\/10\/1\/412\/86\/Influence-of-Silica-Fume-on-Mechanical-Properties?redirectedFrom=fulltext","https:\/\/link.springer.com\/chapter\/10.1007\/978-981-96-4902-0_5"]</t>
  </si>
  <si>
    <t>• Above average</t>
  </si>
  <si>
    <t>Department ISO coordinator</t>
  </si>
  <si>
    <t>03-Mar-26 10:13 PM</t>
  </si>
  <si>
    <t>5Y 10M</t>
  </si>
  <si>
    <t>D Y Patil CoE, Akurdi, Pune</t>
  </si>
  <si>
    <t>Assistant professor</t>
  </si>
  <si>
    <t>Jul 2024</t>
  </si>
  <si>
    <t>TSSM’s BSCOER Pune</t>
  </si>
  <si>
    <t>Apr 2023</t>
  </si>
  <si>
    <t>May 2024</t>
  </si>
  <si>
    <t>1Y 1M</t>
  </si>
  <si>
    <t>IoT, Nirma University, Ahmadbad, Gujarat, India</t>
  </si>
  <si>
    <t>Ahmadbad</t>
  </si>
  <si>
    <t>Aug 2022</t>
  </si>
  <si>
    <t>Jan 2023</t>
  </si>
  <si>
    <t>0Y 5M</t>
  </si>
  <si>
    <t>TSSM's PVPIT, Pune</t>
  </si>
  <si>
    <t>Dec 2015</t>
  </si>
  <si>
    <t>1Y 5M</t>
  </si>
  <si>
    <t>Shri. K. B. Wagh contractor</t>
  </si>
  <si>
    <t>Nashik</t>
  </si>
  <si>
    <t>Jun 2011</t>
  </si>
  <si>
    <t>Jul 2012</t>
  </si>
  <si>
    <t>NUP-vacancy-015</t>
  </si>
  <si>
    <t>Structural Engineering</t>
  </si>
  <si>
    <t>Kaustav Sengupta</t>
  </si>
  <si>
    <t>sengupta88@gmail.com</t>
  </si>
  <si>
    <t>02-Sep-1988</t>
  </si>
  <si>
    <t>English,Hindi</t>
  </si>
  <si>
    <t>Gautam Sengupta</t>
  </si>
  <si>
    <t>Flat no. 203, Tower 3, Wing B, Shraddha CHS, Chandivali, Mumbai, Maharashtra, PIN 400072</t>
  </si>
  <si>
    <t>Narendrapur R.K Mission Vidyalaya</t>
  </si>
  <si>
    <t>West Bengal Board of Secondary Education, Kolkata</t>
  </si>
  <si>
    <t>Mathematics ,Physical Science,English,Hindi,History,Geography,Computer Science (Additional Subject),Life Science</t>
  </si>
  <si>
    <t>Ramakrishna Mission Vidyapith Deoghar Jharkhand</t>
  </si>
  <si>
    <t>Central Board of Secondary Education, Delhi</t>
  </si>
  <si>
    <t>Mathematics,Physics,Chemistry,Computer Science,English Core</t>
  </si>
  <si>
    <t>National Institute of Technology Karnataka, Surathkal</t>
  </si>
  <si>
    <t>Structural Analysis-I,Structural Design-I,Structural Analysis-II,Structural Design-II,Elements of Earthquake Engineering,Elements of Surveying,Building Design and Drawing,Concrete Technology,Structural Design and Drawing,Construction and Project Managemen</t>
  </si>
  <si>
    <t>International Institute of Information Technology Hyderabad</t>
  </si>
  <si>
    <t>Structural Dynamics,Finite Element Method,Seismic Evaluation and Strengthening of Buildings,CASE Project - 16 Credits</t>
  </si>
  <si>
    <t>M.Tech in Computer Aided Structural Engineering (CASE)</t>
  </si>
  <si>
    <t>Indian Institute of Technology Bombay</t>
  </si>
  <si>
    <t>Indian Institute of Technology Bombay, Mumbai</t>
  </si>
  <si>
    <t>Structural Dynamics,Structural Reliability and Risk Analysis,Introduction to Earthquake Engineering</t>
  </si>
  <si>
    <t>• Attended EduPyramids, SINE, IIT Bombay (Spoken Tutorial) Faculty Development Program on Python 3.4.3, organized by SVKM's Shri Bhagubhai Mafatlal Polytechnic and College of Engineering, Vile Parle (February 2026).</t>
  </si>
  <si>
    <t>• Appointed as an External Examiner for the Engineering Graphics course by Dr. Babasaheb Ambedkar Technological University in 2025.
• Worked as EduPyramids, SINE, IIT Bombay (Spoken Tutorial) Organizer from SVKM's Shri Bhagubhai Mafatlal Polytechnic and College of Engineering, Vile Parle (2024-Present). I have provided training and internship courses to over 250 B.Tech students of my college via the Spoken Tutorial portal.
• Awarded Gold Medal for standing First in Computer Aided Structural Engineering in the graduating M.Tech Class of 2017 at IIIT Hyderabad.
• Rated as a Top Performer during the year 2013-14 in Larsen and Toubro Construction.</t>
  </si>
  <si>
    <t>MS Office,AutoCAD,Opensees,MATLAB,ETABS,Python (basics)</t>
  </si>
  <si>
    <t>["https:\/\/www.researchgate.net\/publication\/361950666_Conference_proceeding_of_ASCE_India_Conference_on_CRSIDE2020_Calibration_of_nonlinear_beam_column_elements_for_simulating_seismic_damage_in_RC_buildings","https:\/\/www.researchgate.net\/publication\/258836416_Earthquake_Vulnerability_Assessment_of_Buildings_in_Guwahati","https:\/\/www.researchgate.net\/publication\/395431304_Magnetorheological_Dampers_-An_overview","https:\/\/www.researchgate.net\/publication\/281684922_TESTING_OF_FLUIDS_FOR_MAKING_MAGNETORHEOLOGICAL_DAMPER_AN_EXPERIMENTAL_STUDY","https:\/\/www.researchgate.net\/publication\/395467373_Magnetorheological_Dampers_-_An_overview","https:\/\/www.researchgate.net\/publication\/395433046_Earthquake_Vulnerability_Assessment_of_Buildings_in_Guwahati","https:\/\/www.researchgate.net\/publication\/281685017_DEVELOPMENT_OF_MAGNETORHEOLOGICAL_FLUID_FOR_MAKING_SEISMIC_DAMPERS","https:\/\/www.researchgate.net\/publication\/281684715_A_Comparison_of_Earthquake_Vulnerability_Assessment_of_Buildings_in_Guwahati_Kolkata_and_Mumbai"]</t>
  </si>
  <si>
    <t>Basic Civil and Mechanical Engineering,Engineering Mechanics Lab ,Engineering Mechanics</t>
  </si>
  <si>
    <t>• The average students' feedback is
• Odd semester (2024-25)
• Basic Civil and Mechanical Engineering - 3.52 out of 5.
• Engineering Mechanics Lab - 2.34 out of 5.
• Even semester (2024-25)
• Basic Civil and Mechanical Engineering - 3.88 out of 5.
• Engineering Mechanics Lab - 3.96 out of 5.
• Odd semester (2025-26)
• Basic Civil and Mechanical Engineering - yet to be disclosed.
• Engineering Mechanics Lab - yet to be disclosed.
• Engineering Mechanics - yet to be disclosed.</t>
  </si>
  <si>
    <t>Sgt. in NCC at NITK Surathkal (2011); Joint Convenor (in Civil) Engineer, 2011, national technical symposium, NITK Surathkal; Secretary in EERI IIT Bombay Student Chapter (2021-22); Spoken Tutorial Organizer, NSS Co-ordinator and Sports Director at SVKM's</t>
  </si>
  <si>
    <t>1. Attended EduPyramids, SINE, IIT Bombay (Spoken Tutorial) Faculty Development Program on Python 3.4.3, organized by SVKM's Shri Bhagubhai Mafatlal Polytechnic and College of Engineering, Vile Parle (February 2026).  2. Attended AICTE Training And Learni</t>
  </si>
  <si>
    <t>1. Attending Maintenance and Repair of Concrete Structures from SWAYAM portal (January 2026-present).</t>
  </si>
  <si>
    <t>• Awarded Gold Medal for standing First in Computer Aided Structural Engineering in the graduating M.Tech Class of 2017 at IIIT Hyderabad.
• Rated as a Top Performer during the year 2013-14 in Larsen and Toubro Construction.
• Appointed as Joint Convenor (in Civil) Engineer, 2011, National Technical Symposium, NITK Surathkal.
• Appointed as Secretary in EERI IIT Bombay Student Chapter (2021-22).
• Appointed as Spoken Tutorial Organizer, NSS Co-ordinator, and Sports Director at SVKM's Shri Bhagubhai Mafatlal Polytechnic and College of Engineering, Vile Parle (2024-present).</t>
  </si>
  <si>
    <t>• Worked as an Independent Contractor in Suntaris Consultants LLC (Suntaris), Greater Atlanta, Georgia, USA, since January 2024.</t>
  </si>
  <si>
    <t>03-Mar-26 10:15 PM</t>
  </si>
  <si>
    <t>SVKM's Shri Bhagubhai Mafatlal Polytechnic and College of Engineering, Vile Parle</t>
  </si>
  <si>
    <t>Mumbai</t>
  </si>
  <si>
    <t>Aug 2024</t>
  </si>
  <si>
    <t>Suntaris Consultants, LLC</t>
  </si>
  <si>
    <t>Independent Contractor</t>
  </si>
  <si>
    <t>Remote</t>
  </si>
  <si>
    <t>Jan 2024</t>
  </si>
  <si>
    <t>Jan 2026</t>
  </si>
  <si>
    <t>2Y 0M</t>
  </si>
  <si>
    <t>Larsen and Toubro Construction</t>
  </si>
  <si>
    <t>Nov 2012</t>
  </si>
  <si>
    <t>Feb 2015</t>
  </si>
  <si>
    <t>2Y 2M</t>
  </si>
  <si>
    <t>NUP-vacancy-010</t>
  </si>
  <si>
    <t>Professor Of Practice</t>
  </si>
  <si>
    <t>School of Architecture and Planning</t>
  </si>
  <si>
    <t>Architecture</t>
  </si>
  <si>
    <t>Mohadarkar Gayatri Ashish</t>
  </si>
  <si>
    <t>mgayatri100@gmail.com</t>
  </si>
  <si>
    <t>19-Sep-1993</t>
  </si>
  <si>
    <t>Ashish Mohadarkar</t>
  </si>
  <si>
    <t>A-102, Nakshatra Apartment Erandwane, Pune Maharashtra 411004</t>
  </si>
  <si>
    <t xml:space="preserve">Sinhgad Springdale School </t>
  </si>
  <si>
    <t>Maharashtra State Board Of Secondary and Higher Secondary Education, Pune, Maharashtra.</t>
  </si>
  <si>
    <t>English, Hindi-German, Marathi, Mathematics</t>
  </si>
  <si>
    <t>Dr Kalmadi Shamrao Junior College</t>
  </si>
  <si>
    <t>English, Marathi, Geography, Mathematics and Statistics</t>
  </si>
  <si>
    <t>Savitribai Phule Pune University</t>
  </si>
  <si>
    <t xml:space="preserve">Dr. Bhanuben Nanavati College of Architecture, Pune, Maharashtra </t>
  </si>
  <si>
    <t>Architectural Design,Building Construction and Materials, Building Services, Architectural Drawing and Graphics, History of Architecture,Structures</t>
  </si>
  <si>
    <t>The Maharaja Sayajirao University of Baroda</t>
  </si>
  <si>
    <t>The Maharaja Sayajirao University of Baroda, Vadodara, Gujarat</t>
  </si>
  <si>
    <t>Planning Studio, Ecology and Planning, Planning Techniques,Land Use and Infrastructure,Economics and Sociology for Planners, Governance</t>
  </si>
  <si>
    <t>• "Design Thinking in Architectural Education: Studio Predagogy Reimagined", Amity School of Architecture &amp; Planning, AUUP, Lucknow Campus, COA- TRC, June 2025.
• "RESILIENT HABITATS- Rethinking Design in the Context of Climate Chan</t>
  </si>
  <si>
    <t>• Conducted Workshops and RSPs for UG Architecture Students, focusing on Construction and Design Studio.
• Awarded NOSPLAN Prize for journalistic writing on environmental issues.
• Winner, NOSPLAN Short Film Competition on environmental awareness.
• Invited as a Guest Lecturer at Sarojini Naidu Govt. Girls’ PG College, Bhopal, on “Urban Sociology”.
• Best Teacher Award, Jagran School of Architecture, JLU, Bhopal, 2023.</t>
  </si>
  <si>
    <t>Autocad, sketchup,QGIS,Photoshop</t>
  </si>
  <si>
    <t>Electives</t>
  </si>
  <si>
    <t>• I have consistently received positive feedback from students, who particularly appreciate the rapport I build with them and the fact that I come to class thoroughly prepared. I believe that a comfortable yet focused learning environment allows students to express ideas more openly and engage more meaningfully with the subject.
• While I am not rigid for the sake of discipline, I ensure that academic timelines are respected and deadlines are ultimately met. I understand that the design process often requires exploration and iteration; therefore, I balance flexibility with accountability so that students learn responsibility alongside creativity.
• My teaching approach is strongly rooted in hands-on learning rather than purely theoretical instruction. Studio exercises are designed to encourage experimentation, material exploration, and model making. I give students the freedom to test ideas, take intellectual risks, and develop original responses, while guiding them through a structured methodology. The emphasis is on process as much as outcome.Through hands-on project work and creative problem-solving frameworks introduced in class, I aim to help students build confidence, critical thinking skills, and practical competence. My objective is not only to teach design but to cultivate disciplined yet imaginative thinkers who can approach architectural challenges with clarity and innovation.</t>
  </si>
  <si>
    <t>Exam Coordinator</t>
  </si>
  <si>
    <t>Coursera Courses</t>
  </si>
  <si>
    <t xml:space="preserve">COA-TRC </t>
  </si>
  <si>
    <t>• I was awarded the "Best teacher" in 2023, for extending support beyond my formal role at Jagran School of Architecture, which was established in 2022. I was the only faculty member in the department apart from the dean. I looked after the Examinations, Course Structuring and curriculum development under the guidance of the Dean.
• Paper presented at the “Future is Urban” International Conference, 2022: “Social-Exclusive Enclaves in the Contemporary Indian City: The Case of Bhopal.”
• Accepted for publication by Routledge (Taylor &amp; Francis).
• Paper presented at the “International Conference on Catholic Church and Sacraments”, 2025:  “Not Everyday: Sacred Language and the sense of time in the Catholic Church of India”</t>
  </si>
  <si>
    <t>03-Mar-26 10:16 PM</t>
  </si>
  <si>
    <t>4Y 5M</t>
  </si>
  <si>
    <t>Jagran LakeCity University, Bhopal</t>
  </si>
  <si>
    <t>Assistant Professor (G-II)</t>
  </si>
  <si>
    <t>Bhopal</t>
  </si>
  <si>
    <t>3Y 6M</t>
  </si>
  <si>
    <t>Planning Solutions</t>
  </si>
  <si>
    <t xml:space="preserve">Jr. Urban Planner </t>
  </si>
  <si>
    <t>Vadodara, Gujarat</t>
  </si>
  <si>
    <t>Apr 2021</t>
  </si>
  <si>
    <t>0Y 10M</t>
  </si>
  <si>
    <t>NUP-vacancy-011</t>
  </si>
  <si>
    <t>Planning</t>
  </si>
  <si>
    <t>03-Mar-26 10:22 PM</t>
  </si>
  <si>
    <t>Rohit Mangalekar</t>
  </si>
  <si>
    <t>rohitjayashree6592@gmail.com</t>
  </si>
  <si>
    <t>06-May-1992</t>
  </si>
  <si>
    <t>Marathi,English,Hindi</t>
  </si>
  <si>
    <t>Dattatray Mangalekar</t>
  </si>
  <si>
    <t>Near
Anna Satyagonda Patil Nagar
St Stand Rd</t>
  </si>
  <si>
    <t>Bhogawati High School</t>
  </si>
  <si>
    <t>Kolhapur Divisional Board, Maharashtra</t>
  </si>
  <si>
    <t>General (SSC – Maharashtra State Board)</t>
  </si>
  <si>
    <t>Smt. Kasturbai Walchand College, Sangli</t>
  </si>
  <si>
    <t>Physics, Chemistry, Mathematics (Science Stream),Biology</t>
  </si>
  <si>
    <t>Shivaji University, Kolhapur</t>
  </si>
  <si>
    <t>Walchand College of Engineering, Sangli, Maharashtra</t>
  </si>
  <si>
    <t>Savitribai Phule Pune University (SPPU)</t>
  </si>
  <si>
    <t>College of Engineering Pune (COEP), Pune, Maharashtra</t>
  </si>
  <si>
    <t>Walchand College of Engineering Sangli</t>
  </si>
  <si>
    <t>• Achievements
• Ph.D. Thesis Submitted (2025) under AICTE National Doctoral Fellowship.
• Multiple SCIE and Scopus-indexed publications in reputed international journals.
• Qualified GATE with All India Rank 1172 (2014) and AIR 4960 (2019).
• M.Tech dissertation technically funded by Composite Research Centre, DRDO, Pune.
• Significant contribution to NBA (Criteria I &amp; VI) and NAAC accreditation processes.
• Initiated Students’ Chapter of Indian Plumbing Association at WCE to strengthen industry–academia interaction.
• Coordinator, Reviewer and Editor for National Conference ETCE-23.
• Consistently received &gt;85% student feedback across courses taught.
• Completed Ironman 70.3 Goa (2024), demonstrating exceptional endurance, discipline, and resilience.
• Completed multiple half marathons and long-distance endurance events.
• Silver Medalist in Karate (Kumite) during school years.
• Awarded Most Outstanding Overall Performance at WCE (2013).</t>
  </si>
  <si>
    <t>MATLAB,ABAQUS,EPANET,STAAD.pro,WATERGEMS</t>
  </si>
  <si>
    <t>["https:\/\/scholar.google.com\/citations?user=-XDzp9MAAAAJ&amp;hl=en","https:\/\/www.tandfonline.com\/doi\/abs\/10.1080\/1573062X.2022.2155853","https:\/\/iwaponline.com\/ws\/article\/21\/4\/1385\/79890\/Residential-water-demand-modelling-and-hydraulic","https:\/\/journals.sagepub.com\/doi\/abs\/10.1177\/01436244221085916","https:\/\/www.linkedin.com\/in\/rohit-mangalekar-996231b2\/?originalSubdomain=in",""]</t>
  </si>
  <si>
    <t>• Average Course Feedback (Last Six Semesters): ~87–88%
• Walchand College of Engineering, Sangli
• FY 2024–25, Semester I
• Civil Engineering InfrastructureCO1: 94% | CO2: 94% | CO3: 92%Course Average: 93.33%
• SY 2024–25, Semester I
• Spreadsheet Applications in Civil EngineeringCO1: 88.10% | CO2: 90.48% | CO3: 95.25%Course Average: 91.28%
• TY 2024–25, Semester II
• Design of Steel StructuresCO1: 92.73% | CO2: 89.09% | CO3: 90.91%Course Average: 90.91%
• COEP Technological University Feedback (2025–26)
• FY, Semester I
• I.          Basics of Civil Engineering (BCE)
• ·        Mid-Sem Feedback: 19.2 / 25 → 76.8%
• ·         End-Sem Feedback: 19.8 / 25 → 79.2%
• ·        Consolidated Average: 78%
• Representative Student Comments (BCE):
• ·        “Excellent way of teaching.”
• ·        “Gives information with daily life examples.”
• ·        “Not only best in teaching syllabus but also best beyond it.”
• ·        “One of best faculty present.”
• ·        “Sir's teaching method is very good; it helps to understand better.”
• II.          Fundamentals of Construction Practices (FCP)
• Mid-Sem Feedback: 19.4 / 25 → 77.6%• End-Sem Feedback: 18.5 / 25 → 74%
• Consolidated Average: 75–76%
• Representative Student Comments (FCP):
• “Very student friendly professor and inspires us to develop interest in Civil subjects.”
• “Explains the content effectively and cites actual industry usage.”
• “Teaches through logic and surrounding experiences which leads to effective learning.”
• “The professor wants us to become good engineers, not just students who focus only on grades.”
• “A new generation teacher that students desperately need.”</t>
  </si>
  <si>
    <t>Initiator and Co-Coordinator, Students’ Chapter of Indian Plumbing Association (IPA) at Walchand College of Engineering (2023) – established industry-academia linkage and organized technical activities.  Coordinator, Reviewer and Editor, National Conferen</t>
  </si>
  <si>
    <t>Faculty Development Programs:  Faculty Development Program on Structural Analysis, Sinhgad Institute of Technology &amp; Science, Pune (2017).  Two-Day Workshop on Advances in Concrete, SCOE Pune (2017).  Two-Day Workshop on Seismic Design of High-Rise RCC Bu</t>
  </si>
  <si>
    <t>MOOCs / Online Courses:  Hydraulic Modelling and Optimization of Water Supply Networks, IIT Bombay (CEP Course, 2019).  Introduction to Environmental Health and Safety, IIT Bombay (2019).  LaTeX101: LaTeX for Students, Engineers and Scientists, IIT Bombay</t>
  </si>
  <si>
    <t>Industrial / Professional Training:  Plumbing MEP Designing Course, Taiba Engineering Consultants &amp; Training Institute, Hyderabad (2020).  3-Day Software Training Program on ETABS and SAP-2000, Sinhgad College of Engineering (2016).  Internal Auditor Trai</t>
  </si>
  <si>
    <t xml:space="preserve">Other Professional Development:  Workshop on Getting Aligned with Publication Process, Elsevier (2020).  Webinar on Automated Design of Water Distribution Networks using Darwin Designer, Bentley Institute (2021).  Research Skill Development Workshop, WCE </t>
  </si>
  <si>
    <t>• Awards / Recognitions:
• Awarded Most Outstanding Overall Performance among all disciplines – Walchand College of Engineering (2013).
• Secured 1st Rank in Internal Auditor Training Workshop on Environmental Management System and Occupational Health &amp; Safety (ISO 14001 &amp; 18001), WCE (2013).
• Qualified GATE (All India Rank 1172 – 2014; AIR 4960 – 2019).
• M.Tech Dissertation technically funded by Composite Research Centre (DRDO), Dighi, Pune.
• Completed Ironman 70.3 Goa (2024).
• Silver Medalist in Karate (Kumite).</t>
  </si>
  <si>
    <t>03-Mar-26 10:28 PM</t>
  </si>
  <si>
    <t>COEP Technological university</t>
  </si>
  <si>
    <t>Adjunct Professor</t>
  </si>
  <si>
    <t>Shivajinagar Pune</t>
  </si>
  <si>
    <t>Jul 2025</t>
  </si>
  <si>
    <t>Assistant Professir</t>
  </si>
  <si>
    <t>Sangli</t>
  </si>
  <si>
    <t>Jul 2023</t>
  </si>
  <si>
    <t>Jun 2025</t>
  </si>
  <si>
    <t>1Y 10M</t>
  </si>
  <si>
    <t>Sinhgad College of Engineering Vadgaon</t>
  </si>
  <si>
    <t>Jul 2016</t>
  </si>
  <si>
    <t>Jun 2018</t>
  </si>
  <si>
    <t>1Y 11M</t>
  </si>
  <si>
    <t>NUP-vacancy-036</t>
  </si>
  <si>
    <t>Marketing Management</t>
  </si>
  <si>
    <t>Shaikh Sajid Yusuf Shaikh</t>
  </si>
  <si>
    <t>dr.sajidyusufshaikh@gmail.com</t>
  </si>
  <si>
    <t>04-Nov-1989</t>
  </si>
  <si>
    <t>Arabic,English,Hindi,Marathi,Urdu</t>
  </si>
  <si>
    <t>Shaikh Yusuf</t>
  </si>
  <si>
    <t>FLAT NO 406, PLATINUM APARTMENT, A S CHOWDHARY NAGAR, CHIKHLI ROAD, PIMPARI CHICHWAD</t>
  </si>
  <si>
    <t>GODAVARI PUBLIC SCHOOL</t>
  </si>
  <si>
    <t>Aurangabad, Maharashtra</t>
  </si>
  <si>
    <t>Marathi Medium</t>
  </si>
  <si>
    <t>MAULANA AZAD COLLEGE</t>
  </si>
  <si>
    <t xml:space="preserve">Physics,Chemistry,Mathmatics,Technical </t>
  </si>
  <si>
    <t>Diploma in Computer Application</t>
  </si>
  <si>
    <t>National Institute Of Computer Education</t>
  </si>
  <si>
    <t>MS Office,Hardware Basics,Mobile &amp; Laptop Repairing</t>
  </si>
  <si>
    <t>Dr. Babasaheb Ambedkar Marathwada University, Aurangabad</t>
  </si>
  <si>
    <t>MAULANA AZAD COLLEGE, Aurangabad, Maharashtra</t>
  </si>
  <si>
    <t>Accouts,Business Commnication,Administrative Practices,Economics,Statistics</t>
  </si>
  <si>
    <t>BBA</t>
  </si>
  <si>
    <t>Millennium Institute Of Management, Aurangabad, Maharashtra</t>
  </si>
  <si>
    <t>MBA</t>
  </si>
  <si>
    <t>• Basic AVSEC Completed</t>
  </si>
  <si>
    <t>• Certified Tourist Guide by Maharashtra Tourism Development Corporation for Aurangabad City.</t>
  </si>
  <si>
    <t>MS Office,SAP,ERP,Customize Software</t>
  </si>
  <si>
    <t>["https:\/\/doi.org\/10.47974\/JIOS-46-2-Foreword","https:\/\/jier.org\/index.php\/journal\/article\/view\/1771","https:\/\/ijrpr.com\/uploads\/V6ISSUE2\/IJRPR39111.pdf"]</t>
  </si>
  <si>
    <t>• Best, Highly Satisfied.</t>
  </si>
  <si>
    <t>Director Sports &amp; Disclipline</t>
  </si>
  <si>
    <t>IIM Kozhikode</t>
  </si>
  <si>
    <t>• Received award from National Institute Of Personal Management, Pune Chapter after completion of Ph.D in Management Science.</t>
  </si>
  <si>
    <t>03-Mar-26 10:35 PM</t>
  </si>
  <si>
    <t>9Y 7M</t>
  </si>
  <si>
    <t>Symbiosis Skills and Professional University, Pune</t>
  </si>
  <si>
    <t>Pimpri-Chinchwad</t>
  </si>
  <si>
    <t>0Y 1M</t>
  </si>
  <si>
    <t>Indira University, Pune</t>
  </si>
  <si>
    <t>Jun 2024</t>
  </si>
  <si>
    <t>Dec 2025</t>
  </si>
  <si>
    <t>1Y 6M</t>
  </si>
  <si>
    <t>D Y Patil Institute Of MCA &amp; Management</t>
  </si>
  <si>
    <t>Akurdi, Pune</t>
  </si>
  <si>
    <t>Oct 2023</t>
  </si>
  <si>
    <t>0Y 7M</t>
  </si>
  <si>
    <t>Varroc Polymers Pvt. Ltd</t>
  </si>
  <si>
    <t>Executive Administration</t>
  </si>
  <si>
    <t>Aurangabad</t>
  </si>
  <si>
    <t>Oct 2013</t>
  </si>
  <si>
    <t>6Y 9M</t>
  </si>
  <si>
    <t>Universal Training Solutions Pvt. Ltd</t>
  </si>
  <si>
    <t>Business Development Executive</t>
  </si>
  <si>
    <t>Apr 2011</t>
  </si>
  <si>
    <t>Sep 2011</t>
  </si>
  <si>
    <t>Neeraj Santosh Patki</t>
  </si>
  <si>
    <t>neerajpatki1996@gmail.com</t>
  </si>
  <si>
    <t>24-Jul-1996</t>
  </si>
  <si>
    <t>English,Hindi,Marathi</t>
  </si>
  <si>
    <t>Santosh Patki</t>
  </si>
  <si>
    <t>H2/03 Vanraji Heights, Rambaug Colony
Paud Road, Kothrud, Pune 411038</t>
  </si>
  <si>
    <t>Abhinava Vidyalaya English Medium High School</t>
  </si>
  <si>
    <t>Pune, Maharashtra</t>
  </si>
  <si>
    <t>English,Mathematics,Hindi ,German ,Marathi,Science &amp; Technology,Social Science</t>
  </si>
  <si>
    <t>Dr. Shamarao Kalmadi Junior College</t>
  </si>
  <si>
    <t>Physics,Chemistry,Mathematics &amp; Statistics,English,German,Geography,Environmental Education</t>
  </si>
  <si>
    <t>RMD Sinhgad School of Engineering, Pune</t>
  </si>
  <si>
    <t>National Institute of Construction Management and Research</t>
  </si>
  <si>
    <t>National Institute of Construction Management and Research, Pune</t>
  </si>
  <si>
    <t>Advance Construction Management</t>
  </si>
  <si>
    <t>• Diploma in Housing Laws from IALS, Pune</t>
  </si>
  <si>
    <t>MS Office,Canva ,Meta</t>
  </si>
  <si>
    <t>-</t>
  </si>
  <si>
    <t>N</t>
  </si>
  <si>
    <t>03-Mar-26 10:39 PM</t>
  </si>
  <si>
    <t>4Y 10M</t>
  </si>
  <si>
    <t>Kamdhenu Spaces LLP</t>
  </si>
  <si>
    <t>Senior Manager - Business Development &amp; Strategy</t>
  </si>
  <si>
    <t>Feb 2026</t>
  </si>
  <si>
    <t>0Y 0M</t>
  </si>
  <si>
    <t>Fortune Developers</t>
  </si>
  <si>
    <t>Business Development Manager</t>
  </si>
  <si>
    <t>Feb 2024</t>
  </si>
  <si>
    <t>0Y 4M</t>
  </si>
  <si>
    <t>Agastya Realtors</t>
  </si>
  <si>
    <t>Pandit Javdekar Associates</t>
  </si>
  <si>
    <t>Jr. Executive CRM</t>
  </si>
  <si>
    <t>Jan 2021</t>
  </si>
  <si>
    <t>Jan 2022</t>
  </si>
  <si>
    <t>Supriya Kiran Nalawade</t>
  </si>
  <si>
    <t>supriyacr99@gmail.com</t>
  </si>
  <si>
    <t>09-Aug-1986</t>
  </si>
  <si>
    <t>Hindi,Marathi</t>
  </si>
  <si>
    <t>Kiran Nalawade</t>
  </si>
  <si>
    <t xml:space="preserve">A2/702 Park Island Society, Shastri Nagar, Yerawada Pune </t>
  </si>
  <si>
    <t>School of Real Estate and Facility Management</t>
  </si>
  <si>
    <t>Dimgambar Ganesh Saraf Vidyalay Sangamner</t>
  </si>
  <si>
    <t>SSC/Sangamner/ MAharashtra</t>
  </si>
  <si>
    <t>Science,Mathematics</t>
  </si>
  <si>
    <t>Ohara Jr College</t>
  </si>
  <si>
    <t>HSC/Sangamner/ MAharashtra</t>
  </si>
  <si>
    <t>MAthematics, Physics</t>
  </si>
  <si>
    <t>Shivaji University</t>
  </si>
  <si>
    <t>Government College of engineering Karad/ MAharashtra</t>
  </si>
  <si>
    <t>Concrete Technology, Strength of Material, Fluid Mechanics, Design of Steel Structure</t>
  </si>
  <si>
    <t>Pune University</t>
  </si>
  <si>
    <t>College Of Engineering Pune/Maharashtra</t>
  </si>
  <si>
    <t xml:space="preserve">Plates and shell structures, Earthquake Engineering </t>
  </si>
  <si>
    <t>Water Resources Engineering</t>
  </si>
  <si>
    <t>RSCOE Pune</t>
  </si>
  <si>
    <t>• Applied for IIECP Spring 2026 Course – Advanced faculty development initiative aimed at enh</t>
  </si>
  <si>
    <t>• Mentored and taught 5000+ students throughout my academic career, contributing to their intellectual development and successfully guiding them in transitioning from academia to industry through structured mentoring, career guidance, and skill-oriented learning approaches.</t>
  </si>
  <si>
    <t>Arc GIS</t>
  </si>
  <si>
    <t>00</t>
  </si>
  <si>
    <t>02</t>
  </si>
  <si>
    <t>["https:\/\/scholar.google.com\/citations?view_op=view_citation&amp;hl=en&amp;user=eOUffasAAAAJ&amp;citation_for_view=eOUffasAAAAJ:9yKSN-GCB0IC","https:\/\/scholar.google.com\/citations?view_op=view_citation&amp;hl=en&amp;user=eOUffasAAAAJ&amp;citation_for_view=eOUffasAAAAJ:2osOgNQ5qMEC",""]</t>
  </si>
  <si>
    <t>Fluid Mechanics</t>
  </si>
  <si>
    <t>5/10</t>
  </si>
  <si>
    <t>Organized ISTE-sponsored Short Term Training Programme (STTP) under the aegis of Indian Society for Technical Education (ISTE), coordinating academic planning, expert sessions, participant engagement, and overall program execution.</t>
  </si>
  <si>
    <t>Application of Geospatial Techniques in Civil engineering</t>
  </si>
  <si>
    <t>Module1, Module3, Module4, Module5, Module6, Module7, Module8</t>
  </si>
  <si>
    <t>Yes  15 Days Bhate &amp; Raje Company</t>
  </si>
  <si>
    <t>03-Mar-26 10:41 PM</t>
  </si>
  <si>
    <t>14Y 5M</t>
  </si>
  <si>
    <t>AISSMSCOE Pune</t>
  </si>
  <si>
    <t>Assistant  Professor</t>
  </si>
  <si>
    <t>2Y 7M</t>
  </si>
  <si>
    <t>JSPM's ICOER Wagholi Pune</t>
  </si>
  <si>
    <t>Jul 2017</t>
  </si>
  <si>
    <t>Jun 2023</t>
  </si>
  <si>
    <t>5Y 11M</t>
  </si>
  <si>
    <t>JSPM's BSIOTR Wagholi Pune</t>
  </si>
  <si>
    <t>Dec 2011</t>
  </si>
  <si>
    <t>Jun 2016</t>
  </si>
  <si>
    <t>4Y 6M</t>
  </si>
  <si>
    <t xml:space="preserve">G.H. Raisoni College Of Engineering </t>
  </si>
  <si>
    <t>Lecturer</t>
  </si>
  <si>
    <t>Jul 2010</t>
  </si>
  <si>
    <t>1Y 4M</t>
  </si>
  <si>
    <t>NUP-vacancy-035</t>
  </si>
  <si>
    <t>Rekha Kumar</t>
  </si>
  <si>
    <t>rekhamehta425@gmail.com</t>
  </si>
  <si>
    <t>28-Mar-1979</t>
  </si>
  <si>
    <t>Ravinder Kumar</t>
  </si>
  <si>
    <t>E304 Regulus, Balewadi, Pune-45</t>
  </si>
  <si>
    <t>Victoria Girls Sr. Secondary School</t>
  </si>
  <si>
    <t>Punjab Board, Patiala, Punjab</t>
  </si>
  <si>
    <t>Maths, English,Social Studies ,History</t>
  </si>
  <si>
    <t>MM Modi College</t>
  </si>
  <si>
    <t>Commerce,Economics,English ,Hindi</t>
  </si>
  <si>
    <t>Punjabi University</t>
  </si>
  <si>
    <t>MM Modi College, Patiala, Punjab</t>
  </si>
  <si>
    <t>Accounting,economics,management</t>
  </si>
  <si>
    <t>B.Com</t>
  </si>
  <si>
    <t>Punjab School of Management Studies, Patiala, Punjab</t>
  </si>
  <si>
    <t>Management,Finance,Marketing</t>
  </si>
  <si>
    <t>MBA in Finance</t>
  </si>
  <si>
    <t>Financial Management</t>
  </si>
  <si>
    <t>SPPU</t>
  </si>
  <si>
    <t>• Best Paper Award - Presented a doctoral research paper titled “AI-Powered Advisors: Transforming Investment Strategies with Robo-Advisors” at Anusandhan Doctoral Conference 2025, 4th &amp; 5th April 2025.</t>
  </si>
  <si>
    <t>MS Word,MS excel</t>
  </si>
  <si>
    <t>Business Accounting,Corporate Accounting,Financial Management</t>
  </si>
  <si>
    <t>• I received excellent feedback which refelected in my year end appraisal too and was 2 promotions in last 3 years.</t>
  </si>
  <si>
    <t>Incharge Principal</t>
  </si>
  <si>
    <t>• Presented a doctoral research paper titled “AI-Powered Advisors: Transforming Investment Strategies with Robo-Advisors” at Anusandhan Doctoral Conference 2025, 4th &amp; 5th April 2025. Got BEST PAPER AWARD</t>
  </si>
  <si>
    <t>03-Mar-26 10:42 PM</t>
  </si>
  <si>
    <t>Sri Balaji University</t>
  </si>
  <si>
    <t>Incharge Principal and Assistant Professor</t>
  </si>
  <si>
    <t>NUP-vacancy-005</t>
  </si>
  <si>
    <t>Project Procurement &amp; Tendering</t>
  </si>
  <si>
    <t>Biswanandan  Abhilash</t>
  </si>
  <si>
    <t>biswanandana.mc15@ricssbe.edu.in</t>
  </si>
  <si>
    <t>03-Sep-1990</t>
  </si>
  <si>
    <t xml:space="preserve">Surendranath Sahoo </t>
  </si>
  <si>
    <t>Royal Entrada Society, C Wing, Flat No: 901, Near Bhumkar Chowk, Wakad, Pune, MH, 411057</t>
  </si>
  <si>
    <t xml:space="preserve">DAV Model SR SEC School </t>
  </si>
  <si>
    <t>CBSE Jeypore/Odisha</t>
  </si>
  <si>
    <t>English, Oriya, Mathematics, Science &amp; Technology</t>
  </si>
  <si>
    <t>Adyant Science College</t>
  </si>
  <si>
    <t>Council of Higher Secondary Education, Bhubaneswar/Odisha</t>
  </si>
  <si>
    <t>English, Alt English,Physics, Chemistry</t>
  </si>
  <si>
    <t>Siksha O Anusandhan University</t>
  </si>
  <si>
    <t>Institute of Technical Education &amp; Research, Bhubaneswar/Odisha</t>
  </si>
  <si>
    <t xml:space="preserve">Civil Engineering </t>
  </si>
  <si>
    <t xml:space="preserve">Amity University </t>
  </si>
  <si>
    <t xml:space="preserve">RICS School of Built Environment, Noida/Uttar Pradesh </t>
  </si>
  <si>
    <t>Construction Management</t>
  </si>
  <si>
    <t>• Awarded as Best in Business Acumen &amp; Awareness—In 2017 from RICS - School of Built Environment.
• Awarded the Best Student Paper Award in 2018 from the Asian School of Business Management.</t>
  </si>
  <si>
    <t>MS Project, MS Office,Procore</t>
  </si>
  <si>
    <t>• I had good scores while I was doing my B.Tech for the last 6 semesters.</t>
  </si>
  <si>
    <t xml:space="preserve">Deputy General Manager </t>
  </si>
  <si>
    <t>03-Mar-26 10:50 PM</t>
  </si>
  <si>
    <t>Chaithra N Kowshik</t>
  </si>
  <si>
    <t>ckowshik@gmail.com</t>
  </si>
  <si>
    <t>01-Jan-1990</t>
  </si>
  <si>
    <t>Hindi,English,Kannada</t>
  </si>
  <si>
    <t>Prasad P N</t>
  </si>
  <si>
    <t>Hangallu Village and Post, Somwarpet, Kodagu District, Karnataka-571236</t>
  </si>
  <si>
    <t>Dr. Prachi V. Ingle</t>
  </si>
  <si>
    <t>Jnana Vikasa English Medium School</t>
  </si>
  <si>
    <t>Karnataka State Board</t>
  </si>
  <si>
    <t>St. Joseph Pre university College</t>
  </si>
  <si>
    <t>Physics,Mathematics,Chemistry,Biology</t>
  </si>
  <si>
    <t xml:space="preserve">Visvesvaraya Technological University </t>
  </si>
  <si>
    <t>Vivekananda College of Engineering and Technology, Karnataka</t>
  </si>
  <si>
    <t>Surveying,Project management</t>
  </si>
  <si>
    <t>Nitte Mahalinga Adyanthya Memorial Institute of Technology</t>
  </si>
  <si>
    <t>Planning and Controls,Contracts management,construction Finanace</t>
  </si>
  <si>
    <t>Construction Management ( Personnel Management )</t>
  </si>
  <si>
    <t>National Institute of Technology Karnataka</t>
  </si>
  <si>
    <t>MS Office, Primavera,Ms Project</t>
  </si>
  <si>
    <t>["https:\/\/link.springer.com\/chapter\/10.1007\/978-981-96-4902-0_5","https:\/\/engineeringjournals.stmjournals.in\/index.php\/JoCETM\/article\/view\/4855","https:\/\/www.ijrte.org\/wp-content\/uploads\/papers\/v8i4\/D6754118419.pdf",""]</t>
  </si>
  <si>
    <t>Organization Behaviour,Project management,personnel management,cost management</t>
  </si>
  <si>
    <t>• Across four semesters of teaching at the UG and PG levels, I maintained an average course feedback score of 4/5, reflecting consistent student satisfaction with content delivery, clarity, and subject expertise. In my corporate training assignments, I received ratings exceeding 9/10, indicating high participant engagement and practical value addition. These feedback outcomes highlight my ability to effectively bridge academic theory with industry practice.</t>
  </si>
  <si>
    <t>Corporate Trainer</t>
  </si>
  <si>
    <t>03-Mar-26 10:52 PM</t>
  </si>
  <si>
    <t>2Y 5M</t>
  </si>
  <si>
    <t>InCoBAN</t>
  </si>
  <si>
    <t>Program Coordinator</t>
  </si>
  <si>
    <t>Bengaluru</t>
  </si>
  <si>
    <t>Assistant Lecturer</t>
  </si>
  <si>
    <t>Surathkal</t>
  </si>
  <si>
    <t>May 2023</t>
  </si>
  <si>
    <t>St.Joseph Engineering College</t>
  </si>
  <si>
    <t>Mangaluru</t>
  </si>
  <si>
    <t>Jan 2015</t>
  </si>
  <si>
    <t>03-Mar-26 10:53 PM</t>
  </si>
  <si>
    <t>03-Mar-26 10:54 PM</t>
  </si>
  <si>
    <t>Dr. Akash Gehlot</t>
  </si>
  <si>
    <t>2019rce9027@mnit.ac.in</t>
  </si>
  <si>
    <t>12-Feb-1992</t>
  </si>
  <si>
    <t>English</t>
  </si>
  <si>
    <t>Hari Singh</t>
  </si>
  <si>
    <t>C/O HARI SINGH GEHLOT NAYA BAS MAGRA PUNJALA
Mandore, odhpur (Rajasthan)-342304</t>
  </si>
  <si>
    <t>Sunita Bal Niketan Senior Secondary School, Magra Poonjala, Jodhpur (Raj.)</t>
  </si>
  <si>
    <t>Board of Secondary Education Rajasthan , Ajmer</t>
  </si>
  <si>
    <t>Hindi,English, Maths, Science,Social Science,Sanskrit</t>
  </si>
  <si>
    <t>Physics, chemistry, maths,Hindi</t>
  </si>
  <si>
    <t>Jai Narain Vyas University, Jodhpur</t>
  </si>
  <si>
    <t>M.B.M. Engineering College, Jodhpur (Rajasthan)</t>
  </si>
  <si>
    <t>Civil Engineering Subjects</t>
  </si>
  <si>
    <t>Structural Engineering Subjects</t>
  </si>
  <si>
    <t>Construction Material- Cement Chemistry</t>
  </si>
  <si>
    <t>MNIT, Jaipur</t>
  </si>
  <si>
    <t>AutoCAD,Revit,Xperthighscore,Origin</t>
  </si>
  <si>
    <t>["https:\/\/iopscience.iop.org\/article\/10.1088\/1755-1315\/1519\/1\/012019\/meta","https:\/\/iopscience.iop.org\/article\/10.1088\/1755-1315\/1326\/1\/012085\/meta","https:\/\/journals.stmjournals.com\/jopc\/article=2024\/view=200599\/","https:\/\/journals.stmjournals.com\/jopc\/article=2024\/view=182421\/"]</t>
  </si>
  <si>
    <t>Material Testing, Transportation Engineering</t>
  </si>
  <si>
    <t>• 2 for last 2 semester.</t>
  </si>
  <si>
    <t>• Patent Granted- A dimensional limestone waste-based feed composition for preparing cement and a cement prepared therefrom
• Inventors- Akash Gehlot, Pawan Kalla
• Patent No.- 548650 (Award date- 27/08/2025)</t>
  </si>
  <si>
    <t>03-Mar-26 11:01 PM</t>
  </si>
  <si>
    <t>1Y 9M</t>
  </si>
  <si>
    <t>Poornima University, Jaipur</t>
  </si>
  <si>
    <t>JAIPUR</t>
  </si>
  <si>
    <t>M/s Chhani Ram Gehlot</t>
  </si>
  <si>
    <t>Civil Engineer (Road &amp; Building works)</t>
  </si>
  <si>
    <t>Jodhpur</t>
  </si>
  <si>
    <t>Jun 2019</t>
  </si>
  <si>
    <t>Trupti Jaideo Nikose</t>
  </si>
  <si>
    <t>truptinikose@gmail.com</t>
  </si>
  <si>
    <t>13-Sep-1985</t>
  </si>
  <si>
    <t>English,Marathi,Hindi</t>
  </si>
  <si>
    <t>Jaideo Nikose</t>
  </si>
  <si>
    <t>A-806, Samarth Florencia, Suncity, Anand Nagar, Pune-411051</t>
  </si>
  <si>
    <t>SDDNV, Nagpur</t>
  </si>
  <si>
    <t>Maharashtra state Board</t>
  </si>
  <si>
    <t>Science, Maths , English, Marathi</t>
  </si>
  <si>
    <t>Maharashtra State Board</t>
  </si>
  <si>
    <t>Physics, Chemistry, Maths, Boilogy</t>
  </si>
  <si>
    <t>RTM Nagpur University</t>
  </si>
  <si>
    <t>K. D. K. College of Engineering, Nagpur</t>
  </si>
  <si>
    <t>Civil Enginnering</t>
  </si>
  <si>
    <t>Visvesvaraya National Institute of Technology, Nagpur</t>
  </si>
  <si>
    <t>Structural Engineering (wind Response of Tall Buildings)</t>
  </si>
  <si>
    <t>• GATE 2008 qualified with 83.22 Percentile</t>
  </si>
  <si>
    <t>AutoCAD, Revit,ETABS,STAAD PRO, RAM, MS Office, MATLAB,RISA-3D</t>
  </si>
  <si>
    <t>["https:\/\/doi.org\/10.1002\/tal.1837","https:\/\/doi.org\/10.1002\/tal.1657","https:\/\/link.springer.com\/article\/10.1007\/s11227-018-2708-8","https:\/\/link.springer.com\/article\/10.1007\/s10586-018-2027-0","https:\/\/link.springer.com\/chapter\/10.1007\/978-981-13-0365-4_7"]</t>
  </si>
  <si>
    <t>Design of Steel Structures, Engineering Mechanics, Strength of Materials,Structural Analysis</t>
  </si>
  <si>
    <t>03-Mar-26 11:05 PM</t>
  </si>
  <si>
    <t>10Y 2M</t>
  </si>
  <si>
    <t>Walter P. Moore Ind. Pvt. Ltd</t>
  </si>
  <si>
    <t>Design Engineer - II</t>
  </si>
  <si>
    <t>2Y 8M</t>
  </si>
  <si>
    <t>Visvesvaraya National Institute of Technology</t>
  </si>
  <si>
    <t>Adjunct Assistant Professor of Practice</t>
  </si>
  <si>
    <t>Nagpur, Maharashtra</t>
  </si>
  <si>
    <t>2Y 4M</t>
  </si>
  <si>
    <t>G.H. Raisoni College of Engineering, Nagpur</t>
  </si>
  <si>
    <t xml:space="preserve">Assistant Professor </t>
  </si>
  <si>
    <t>Jun 2010</t>
  </si>
  <si>
    <t>Jun 2015</t>
  </si>
  <si>
    <t>5Y 0M</t>
  </si>
  <si>
    <t>NUP-vacancy-043</t>
  </si>
  <si>
    <t>Transportation Management</t>
  </si>
  <si>
    <t>Amulya Milind Patil</t>
  </si>
  <si>
    <t>ampatil2799@gmail.com</t>
  </si>
  <si>
    <t>27-Feb-1999</t>
  </si>
  <si>
    <t>Milind Patil</t>
  </si>
  <si>
    <t>Flat no. -5, Shilsankul building, Sai Colony, Near Agarwal Hospital, Karve Nagar, Pune.</t>
  </si>
  <si>
    <t>Kilbil St. Josephs High School</t>
  </si>
  <si>
    <t>Science</t>
  </si>
  <si>
    <t>Loknete Vyankatrao Hirey College of Science</t>
  </si>
  <si>
    <t>Maths,Physics,chemistry</t>
  </si>
  <si>
    <t>Sinhgad College of Engineering, Pune</t>
  </si>
  <si>
    <t>Civil Engineering.</t>
  </si>
  <si>
    <t>College of Engineering Pune</t>
  </si>
  <si>
    <t>Town and Country Planning</t>
  </si>
  <si>
    <t>• Autocad Certificate
• Internship Certificate - TOWN AND COUNTRY PLANNING, NASHIK</t>
  </si>
  <si>
    <t>• Internship—Town and Country Planning, Nashik
• Research Paper—Published at the National Conference of Planning—2022</t>
  </si>
  <si>
    <t>Autocad,ArGIS,MS Office,MS Excel</t>
  </si>
  <si>
    <t>Thesis leadership, Conference Paper Presentation, Internship responsibility</t>
  </si>
  <si>
    <t>03-Mar-26 11:08 PM</t>
  </si>
  <si>
    <t>Town Planning Department, Nashik</t>
  </si>
  <si>
    <t>Intern</t>
  </si>
  <si>
    <t>Oct 2022</t>
  </si>
  <si>
    <t>Dec 2022</t>
  </si>
  <si>
    <t>NUP-vacancy-013</t>
  </si>
  <si>
    <t>Transportation Planning</t>
  </si>
  <si>
    <t>Bala Eswari Macha</t>
  </si>
  <si>
    <t>balaeswari9@gmail.com</t>
  </si>
  <si>
    <t>13-Feb-1997</t>
  </si>
  <si>
    <t>English,Telugu,Hindi</t>
  </si>
  <si>
    <t>Rahul Pavan Kumar Nuthalapati</t>
  </si>
  <si>
    <t>Department of Architecture and Regional Planning, IIT Kharagpur campus, Kharagpur, West Bengal, 721302</t>
  </si>
  <si>
    <t>Debanjali Saha</t>
  </si>
  <si>
    <t>School of Real Estate and Facilities Management</t>
  </si>
  <si>
    <t>Ravindra Bharathi Public School, Maruthi Nagar, Vijayawada</t>
  </si>
  <si>
    <t>Board of Secondary Education, Andhra Pradesh, India</t>
  </si>
  <si>
    <t>Telugu, Hindi, English, Mathematics,General Science</t>
  </si>
  <si>
    <t>Narayana Junior College, Chuttugunta, Vijayawada</t>
  </si>
  <si>
    <t>Board of Intermediate Education, Andhra Pradesh, India</t>
  </si>
  <si>
    <t>Mathematics, Physics, Chemistry,English</t>
  </si>
  <si>
    <t>School of Planning and Architecture, Vijayawada</t>
  </si>
  <si>
    <t>School of Planning and Architecture, Vijayawada, Andhra Pradesh</t>
  </si>
  <si>
    <t>Urban and Regional Planning ,Transportation Planning,Metropolitan Development,Disaster Management,Planning Studios,Planing Practice,Evolution of Human Settlements,Project management</t>
  </si>
  <si>
    <t>Environmental Planning and Management,Environmental Justice,EIA,Carrying Capacity,Ecosystem analysis,SEZ</t>
  </si>
  <si>
    <t>M.Plan in Environmental Planning and Management</t>
  </si>
  <si>
    <t>Environmental Planning and Management</t>
  </si>
  <si>
    <t>Landuse and Transportation Planning (A Context-Sensitive approach to Transit-Oriented Development (TOD) in India: Integrating travel behaviour, real-estate dynamics, and infrastructure carrying capacity)</t>
  </si>
  <si>
    <t>Indian Institute of Technology Kharagpur, West Bengal</t>
  </si>
  <si>
    <t>Ongoing</t>
  </si>
  <si>
    <t>• Gold Medal for Master's in Environmental Planning and Management degree, by SPA Vijayawada, batch 2017 – 19
• Academic Excellence – II Year, MEPM, 2018 – 19 (2nd place)
• Academic Excellence – I Year, MEPM, 2017 – 18 (1st place)
• Gold Medal for Bachelor of Planning degree, by SPA Vijayawada, batch 2013 – 17
• Academic Excellence – IV year, B. Planning, 2016 – 17 (2nd place)
• Academic Excellence – III year, B. Planning, 2015 – 16 (3rd place)
• Academic Excellence – II year, B. Planning, 2014 – 15 (1st place)
• Academic Excellence – I year, B. Planning, 2013 – 14 (3rd place)
• Policy Formulation – 1st place at NOSPLAN 2017, held at AMITY University, Gurugram
• Merit Certificate for Class X Mathematics – 1st place</t>
  </si>
  <si>
    <t>MS Office, AutoCAD, ArcGIS,Vensim</t>
  </si>
  <si>
    <t>["https:\/\/doi.org\/10.1007\/978-981-97-8116-4_32","https:\/\/doi.org\/10.56506\/utri5659","https:\/\/doi.org\/10.1016\/j.trpro.2025.12.098","https:\/\/www.urbanmobilityindia.in\/Upload\/Conference\/718ca02e-6c30-431e-9378-684a973644de.pdf","https:\/\/doi.org\/10.1016\/j.trpro.2025.12.116"]</t>
  </si>
  <si>
    <t>Urban Land Use and Transportation Planning (NPTEL TA),Urban Utilities Planning: Water Supply; Sanitation; and Drainage (NPTEL TA),Urban Services Planning (NPTEL TA),Advanced Transportation and Land Use Planning (Institute TA),Utilities and Services Planni</t>
  </si>
  <si>
    <t>• During my ongoing PhD at the Department of Architecture and Regional Planning, IIT Kharagpur, I have served as a Teaching Assistant for multiple subjects. While a formal feedback mechanism for Teaching Assistants is not institutionally mandated, I have consistently received informal yet encouraging feedback from students. They have particularly appreciated the clarity with which concepts were explained and the effectiveness with which their queries were addressed during sessions I conducted.</t>
  </si>
  <si>
    <t>General Secretary Maintenance for the Sister Nivedita Hall of Residence at IIT Kharagpur (August 2024 – July 25)</t>
  </si>
  <si>
    <t>Capacity Building Programme on Strengthening Transit-Oriented Development for Urban Transformation in Indian Cities 9–13 February 2026 | Nagpur, India</t>
  </si>
  <si>
    <t>Participated in a 1-day workshop Machine Learning in Transportation: Fundamentals and Case Studies</t>
  </si>
  <si>
    <t>• Institute of Town Planners, India (ITPI) – AITP/2025/0714 (lifetime membership)
• Transportation Research Group of India (TRG) – 20246 (life member)
• Awarded $1000 as honorarium by ADB Institute for the research contribution (2025).
• GATE fellowship for Research – by Ministry of Education (2nd August 2021 – Present)
• Awarded a full funding grant by IIT Kharagpur to attend the forthcoming World Conference on Transport Research (WCTR) 2026, Toulouse, France, to present a part of the ongoing PhD research work.
• Awarded a travel grant by IIT Kharagpur to attend the Conference on Transportation Research Group (CRTG) 2025, IIT Guwahati, India, to present a part of the ongoing PhD research work.
• Awarded a travel grant by IIT Kharagpur to attend the Urban Mobility India (UMI) Conference and Expo 2025, Gurugram, India, to present a part of the ongoing PhD research work.
• Awarded a travel grant by IIT Kharagpur to attend the Transportation Research Symposium 2025, Rotterdam, Netherlands, to present a part of the ongoing PhD research work.</t>
  </si>
  <si>
    <t>03-Mar-26 11:09 PM</t>
  </si>
  <si>
    <t>Swachha Andhra Corporation, Vijayawada, Andhra Pradesh</t>
  </si>
  <si>
    <t>Training and Capacity Building Coordinator for SAC-PMU</t>
  </si>
  <si>
    <t>Vijayawada</t>
  </si>
  <si>
    <t>Jun 2021</t>
  </si>
  <si>
    <t>Administrative Staff College of India, Hyderabad, Telangana</t>
  </si>
  <si>
    <t>Research Intern</t>
  </si>
  <si>
    <t>Hyderabad</t>
  </si>
  <si>
    <t>Sep 2019</t>
  </si>
  <si>
    <t>0Y 9M</t>
  </si>
  <si>
    <t>NUP-vacancy-030</t>
  </si>
  <si>
    <t>School of Real Estate &amp; Facilities Management</t>
  </si>
  <si>
    <t>Urban Infrastructure, PPP &amp; Transport</t>
  </si>
  <si>
    <t>03-Mar-26 11:10 PM</t>
  </si>
  <si>
    <t>Moumita Pal</t>
  </si>
  <si>
    <t>moumitamitsob@gmail.com</t>
  </si>
  <si>
    <t>03-Feb-1984</t>
  </si>
  <si>
    <t xml:space="preserve">English, HIndi,Bengali </t>
  </si>
  <si>
    <t>Dipesh Sharma</t>
  </si>
  <si>
    <t>B-1/103, Rahul Nisarg Society, Atul Nagar Phase-II, Warje. Pune-411058</t>
  </si>
  <si>
    <t>Karnatak High School</t>
  </si>
  <si>
    <t>SSC, Pune, Maharashtra</t>
  </si>
  <si>
    <t>Math, Science, history , Geography , Marathi, Hindi</t>
  </si>
  <si>
    <t>Fergusson College, Pune</t>
  </si>
  <si>
    <t>HSC, Pune, Maharashtra</t>
  </si>
  <si>
    <t>Physics, Chemistry,Biology</t>
  </si>
  <si>
    <t>University of Pune</t>
  </si>
  <si>
    <t>Garware College, Pune, Maharashtra</t>
  </si>
  <si>
    <t xml:space="preserve">Microbiology, chemistry,Botany </t>
  </si>
  <si>
    <t>B.Sc.(Microbiology)</t>
  </si>
  <si>
    <t xml:space="preserve">Microbiology </t>
  </si>
  <si>
    <t>MIT School of Management, Pune, Maharashtra</t>
  </si>
  <si>
    <t>Human Resource Management, Organizational Behavior</t>
  </si>
  <si>
    <t xml:space="preserve">MBA-HR </t>
  </si>
  <si>
    <t>Human Resource Management</t>
  </si>
  <si>
    <t>University Grants Commision</t>
  </si>
  <si>
    <t>UGC-NET</t>
  </si>
  <si>
    <t>Labour Welfare, Personnel Mgmt</t>
  </si>
  <si>
    <t>HR and OB</t>
  </si>
  <si>
    <t>Devi Ahilyabai University, Indore (State Univ. of Madhya Pradesh)</t>
  </si>
  <si>
    <t>• FDP from IIM-Ahmedabad
• IIT Roorkee FDP on HR analytics (amongst top 2% performers- NPTEL)
• Swayam</t>
  </si>
  <si>
    <t>• Published a Live Case Study (Scopus-Indexed): Authored and published a live case study on Meesho in a Scopus-indexed journal, contributing to practice-oriented academic literature and enhancing case-based learning pedagogy.
• Efficient Management of CAP for 2500 PG Students: Successfully coordinated the Central Assessment Process (CAP) for approximately 2,500 postgraduate students, ensuring systematic evaluation and timely declaration of results within 35 days, demonstrating strong organizational and academic governance skills.
• Academic Administrative Leadership: Effectively handled multiple academic administrative responsibilities with accountability and operational efficiency, contributing to smooth institutional functioning and regulatory compliance when new University transformation happened.</t>
  </si>
  <si>
    <t>["10.1108\/EEMCS-12-2022-0451","10.1108\/978-1-83662-314-420251013","10.4018\/979-8-3693-7530-3.ch005","10.4018\/979-8-3693-0972-8.ch014","10.4018\/979-8-3693-1022-9.ch003"]</t>
  </si>
  <si>
    <t xml:space="preserve">International HRM, Performance Management, Employer Branding, Human Resource Management, Organizational Behavior,Learning and Development,Principles &amp; practices of Management,Organizational Development &amp; Change,Talent management </t>
  </si>
  <si>
    <t>• above 4.2 average across all semesters and years (FY and SY MBA)</t>
  </si>
  <si>
    <t xml:space="preserve">CAP Director (PG), Area Chair-OB &amp; HR, Academic Program Office Head, </t>
  </si>
  <si>
    <t>IIM-A Pedagogy and Research methodology, NPTEL-HR analytics, Strategic PMS, Advanced SHRM etc</t>
  </si>
  <si>
    <t>Case study teaching and writing, Various research methods - Bibliometric analysis, SPSS etc. Tecahing pedagogy.</t>
  </si>
  <si>
    <t xml:space="preserve">NA </t>
  </si>
  <si>
    <t>Shiv Khera's You can win, Dale Carnegie's -HR masterclass</t>
  </si>
  <si>
    <t>16Y 6M</t>
  </si>
  <si>
    <t>MIT- World Peace University</t>
  </si>
  <si>
    <t>Asssitant Professor</t>
  </si>
  <si>
    <t>Aug 2009</t>
  </si>
  <si>
    <t>NUP-vacancy-012</t>
  </si>
  <si>
    <t>Urban Planning</t>
  </si>
  <si>
    <t>03-Mar-26 11:11 PM</t>
  </si>
  <si>
    <t>Deepali Rahul Vaidya</t>
  </si>
  <si>
    <t>deepali.vaidya@dypvp.edu.in</t>
  </si>
  <si>
    <t>28-Jun-1979</t>
  </si>
  <si>
    <t>Rahul Rajendra Vaidya</t>
  </si>
  <si>
    <t>Flat 702, Gauritanay society, Mayur colony, kothrud, pune 38</t>
  </si>
  <si>
    <t>Haribhai Devakaran Prashala, Solapur</t>
  </si>
  <si>
    <t>SSC Board</t>
  </si>
  <si>
    <t>Mathematics, marathi</t>
  </si>
  <si>
    <t>Sangameshwar Junior college, Solapur</t>
  </si>
  <si>
    <t>HSC Board</t>
  </si>
  <si>
    <t>physics, Chemistry</t>
  </si>
  <si>
    <t>BE Civil Engineering</t>
  </si>
  <si>
    <t>MIT, Pune</t>
  </si>
  <si>
    <t>Structures</t>
  </si>
  <si>
    <t>ME</t>
  </si>
  <si>
    <t xml:space="preserve">Water Distribution network modelling </t>
  </si>
  <si>
    <t>Sinhgad college of Engineering, SPPU, Pune</t>
  </si>
  <si>
    <t>• Invited as Resource person for delivering training on “Hands-on training for experiments of water supply engineering lab”, by Department of Civil Engineering, PCCOE, Pune on 6th July 2024.
• Invited as Resource person for delivering hands-on training on “Analysis of water distribution network using EPANET 2.2 software”, for SE Civil Engineering students by Department of Civil Engineering, PCCOE, Pune on 28th October 2023.
• Invited as a Resource person for one day online webinar on “Analysis of water distribution network using EPANET 2.2 software”, organized by Department of Civil Engineering, PCCOE, Pune on 18th November 2021.
• Delivered 14 Guest lectures on water distribution network analysis and modelling in Various Engineering colleges.</t>
  </si>
  <si>
    <t>EPANET</t>
  </si>
  <si>
    <t>01</t>
  </si>
  <si>
    <t>03</t>
  </si>
  <si>
    <t>["https:\/\/link.springer.com\/article\/10.1007\/s40996-023-01183-x","https:\/\/www.sciencedirect.com\/science\/article\/abs\/pii\/S2214785322074326","https:\/\/link.springer.com\/chapter\/10.1007\/978-981-96-7818-1_32","https:\/\/ieeexplore.ieee.org\/document\/9128943\/"]</t>
  </si>
  <si>
    <t>Engineering Mechanics, Structural analysis II</t>
  </si>
  <si>
    <t>• Average feedback 90 - 94 %</t>
  </si>
  <si>
    <t>NAAC Criteria 1 coordinator</t>
  </si>
  <si>
    <t>1.	Attended two week webinar series on “Everything about research Publications”, organized by Department of Civil Engineering, Vishwakarma Institute of Technology, Pune, from 8th to 19th September 2025.  2.	Attended one week faculty development program on</t>
  </si>
  <si>
    <t>Attended NPTEL-AICTE FDP of 12 weeks on “Water Supply Engineering during January to April 2020.</t>
  </si>
  <si>
    <t>1.	Professional certificate training on “Advanced Geospatial Technology &amp; Its Application”, organized by Integrated Institute for Advanced Research and Information (IIARI) from 02nd  August, 2025 - 30th  August, 2025  2.	Attended Bentley certification tra</t>
  </si>
  <si>
    <t>Attended STTP on “24X7 water supply system with advance transport and distribution modeling in urban water system” by GIAN, organized by COEP, Pune between 4th to 9th February 2019.</t>
  </si>
  <si>
    <t>• PG recognition</t>
  </si>
  <si>
    <t>• Provided Internship to Ms. Shraddha Patil in water distribution network using waterGEMS software. The expert for the said internship was Mr. Tanay Kulkarni, Asset Management Consultant Freese and Nichols, Texas, United states.</t>
  </si>
  <si>
    <t>03-Mar-26 11:23 PM</t>
  </si>
  <si>
    <t>20Y 7M</t>
  </si>
  <si>
    <t>Dr. D. Y. Patil Institute of Technology, Pimpri, Pune</t>
  </si>
  <si>
    <t>0Y 2M</t>
  </si>
  <si>
    <t>SKN Sinhgad institute of Technology and Science, Lonawala</t>
  </si>
  <si>
    <t>Lonavala</t>
  </si>
  <si>
    <t>Feb 2021</t>
  </si>
  <si>
    <t>4Y 9M</t>
  </si>
  <si>
    <t>Jul 2005</t>
  </si>
  <si>
    <t>15Y 7M</t>
  </si>
  <si>
    <t>Mazhar Ali Athar Ali Meer</t>
  </si>
  <si>
    <t>meermazharali@gmail.com</t>
  </si>
  <si>
    <t>20-Sep-1988</t>
  </si>
  <si>
    <t>English,Mrathi</t>
  </si>
  <si>
    <t>Meer Athar Ali</t>
  </si>
  <si>
    <t>Lane no 3
Shaikh Wasti, Wakad, PCMC,Pune.</t>
  </si>
  <si>
    <t>Moin ul Uloom High School, Chh. Sambhajinagar.</t>
  </si>
  <si>
    <t xml:space="preserve">Maharashtra State Board of Secondary Education </t>
  </si>
  <si>
    <t xml:space="preserve">English, Maths </t>
  </si>
  <si>
    <t>Maulana Azad College of Arts, Science and Commerece , Chh. Sambhajinagar.</t>
  </si>
  <si>
    <t>Maharashtra State Board of Secondary and higher secondary Education.</t>
  </si>
  <si>
    <t>Physics , Chemistry</t>
  </si>
  <si>
    <t>Dr.Babasaheb Ambedkar Marathwada University</t>
  </si>
  <si>
    <t>Kohinoor College, Khultabad, Dist.Chh. Sambhajinagar.</t>
  </si>
  <si>
    <t>Accounting , Finance</t>
  </si>
  <si>
    <t xml:space="preserve">Millennium Institute of Management </t>
  </si>
  <si>
    <t>Finance</t>
  </si>
  <si>
    <t xml:space="preserve">MBA </t>
  </si>
  <si>
    <t xml:space="preserve">Finance </t>
  </si>
  <si>
    <t>• "Understanding Research Methods", an online certificate course by By university of London.
• "FinTech: Foundations, Payments, and Regulations"an online certificate course by By University of Pennsylvania.
• Foundations of  Data</t>
  </si>
  <si>
    <t xml:space="preserve">MS.Office </t>
  </si>
  <si>
    <t>["https:\/\/acr-journal.com\/article\/reinforcement-learning-for-dynamic-portfolio-optimization-in-financial-markets-1130\/","https:\/\/papers.ssrn.com\/sol3\/papers.cfm?abstract_id=4088946 ","https:\/\/papers.ssrn.com\/sol3\/papers.cfm?abstract_id=5223720","https:\/\/papers.ssrn.com\/sol3\/papers.cfm?abstract_id=3778947","https:\/\/papers.ssrn.com\/sol3\/papers.cfm?abstract_id=4002593"]</t>
  </si>
  <si>
    <t>Financial Risk Management,Financial Derivatives , Managerial Economics,Business Research Methods,Indian Financial Institutes and Markets,Principles of Insurance</t>
  </si>
  <si>
    <t>• excellent</t>
  </si>
  <si>
    <t>• Took MBA students for An International Immersion Program to Rochester Institute of Technology, Dubai.</t>
  </si>
  <si>
    <t>03-Mar-26 11:27 PM</t>
  </si>
  <si>
    <t>3Y 2M</t>
  </si>
  <si>
    <t>Indira School of Business Studies (Indira University), Pune</t>
  </si>
  <si>
    <t>Jan 2025</t>
  </si>
  <si>
    <t>Maharashtra Institute of Technology, Chh.Sambhajinagar.</t>
  </si>
  <si>
    <t>Chh.Sambhajinagar.</t>
  </si>
  <si>
    <t>Nov 2022</t>
  </si>
  <si>
    <t>Dec 2024</t>
  </si>
  <si>
    <t>NUP-vacancy-014</t>
  </si>
  <si>
    <t>03-Mar-26 11:30 PM</t>
  </si>
  <si>
    <t>Madhusudan G Kalibhat</t>
  </si>
  <si>
    <t>mgkiitr@gmail.com</t>
  </si>
  <si>
    <t>24-Dec-1987</t>
  </si>
  <si>
    <t>GURURAJ G KALIBHAT</t>
  </si>
  <si>
    <t>#25/D, SOMWARPETH TILAKWADI, BELAGAVI 590006 KARNATAKA INDIA</t>
  </si>
  <si>
    <t>KALLUR SARAF SHEENAIAH BALARAJA HIGH SCHOOL</t>
  </si>
  <si>
    <t>KARNATAKA SECONDARY EDUCATION EXAMINATION BOARD, KARNATAKA</t>
  </si>
  <si>
    <t>MATHEMATICS,SCIENCE,SOCIAL SCIENCE,KANNADA</t>
  </si>
  <si>
    <t>KITTEL SCIENCE COLLEGE, DHARWAD</t>
  </si>
  <si>
    <t>DEPARTMENT OF PRE-UNIVERSITY EDUCATION, KARNATAKA</t>
  </si>
  <si>
    <t>PHYSICS, CHEMISTRY,MATHEMATICS,BIOLOGY</t>
  </si>
  <si>
    <t>Visvesvaraya Technological University</t>
  </si>
  <si>
    <t>KLS, GOGTE INSTITUTE OF TECHNOLOGY, BELAGAVI, KARNATAKA</t>
  </si>
  <si>
    <t>CIVIL ENGINEERING</t>
  </si>
  <si>
    <t>SRI JAYACHAMARAJENDRA COLLEGE OF ENGINEERING, MYSORE, KARNATAKA</t>
  </si>
  <si>
    <t>STRUCTURAL ENGINEERING</t>
  </si>
  <si>
    <t>M. Tech. in Industrial Structures</t>
  </si>
  <si>
    <t>INDIAN INSTITUTE OF TECHNOLOGY ROORKEE (IIT ROORKEE)</t>
  </si>
  <si>
    <t>• ·     MHRD fellowship from July 2014 to July 2019
• ·     Received TEQIP – II fellowship
• ·     Qualified in GATE-2013
• ·     Overall rank 10th and 1st rank to Civil Engineering branch in the M.Tech PGCET examination of Karnataka state held in August 2011</t>
  </si>
  <si>
    <t>ETABS, SAP2000</t>
  </si>
  <si>
    <t>["https:\/\/doi.org\/10.1007\/s41062-025-01991-2","https:\/\/doi.org\/10.1016\/j.istruc.2020.07.031","https:\/\/doi.org\/10.1016\/j.istruc.2019.10.007","https:\/\/www.researchgate.net\/profile\/Arun-Y-M\/publication\/334130268_SEISMIC_PERFORMANCE_OF_RC_FRAMES_WITH_VERTICAL_STIFFNESS_IRREGULARITY_FROM_PUSHOVER_ANALYSIS\/links\/5d199978a6fdcc2462b49dc4\/SEISMIC-PERFORMANCE-OF-RC-FRAMES-WITH-VERTICAL-STIFFNESS-IRREGULARITY-FROM-PUSHOVER-ANALYSIS.pdf","https:\/\/d1wqtxts1xzle7.cloudfront.net\/34387869\/22._163_S-libre.pdf?1407397005=&amp;response-content-disposition=inline%3B+filename%3DSEISMIC_PERFORMANCE_OF_CONCENTRIC_BRACED.pdf&amp;Expires=1772553549&amp;Signature=XHNNpl8~kyxw6srhEAEctYyPeEhMc8s6XGDrl6W-8bMkj8Mo4SVTYXwAvkJwIHK0D6YlqGEhmOfENYJVecZsX1mJ9Oy5Fcb01dU6ykrVE0pwxgydotYKqqM1RYRL0CRc1unje1ubYd2ZKHTzII602Cil9UeG0~fMuK-wWfNYJcLDXRzShBoYOKltbIKKNFAuMwMSBZ1eKpTtmZkSuujBMby4hA1ljKw4OiNrde2Du8beiTtqFQ9X3IrqR395y7dZNWSGZOVTK7YSnl~Nnul9f27Rq5cuOLpE43MZNGTgNHVEDezGVaCMQx3-BZrbOg-kFitpLStS2VJKlB3Q2V2VDQ__&amp;Key-Pair-Id=APKAJLOHF5GGSLRBV4ZA","https:\/\/www.iosrjournals.org\/iosr-jmce\/papers\/ICICE-2014\/Volume-3\/25.%20161%20S.pdf","https:\/\/iopscience.iop.org\/article\/10.1088\/1757-899X\/245\/2\/022044",""]</t>
  </si>
  <si>
    <t>• Sl. No.
• Scholar’s name
• Title
• Year of Registration
• Status
• Role
• 1
• Mrs. Rajani Togarsi
• Study on behavior of sustainable construction material and its structural application
2024
• Ongoing
• Guide
• 2
• Mrs Archana Shagoti
• Performance evaluation of alkali activated slag based on dry lean concrete with foundry slag as coarse aggregate
2019
• Ongoing
• Co-Guide (Since 2024)</t>
  </si>
  <si>
    <t>Structural Analysis, Structural Dynamics, Earthquake Resistant Design of Structures,Design of RC Elements</t>
  </si>
  <si>
    <t>• Average feedback is 95%</t>
  </si>
  <si>
    <t>• ·     Gold medal for securing the First rank in M.Tech.
• ·     Endowment gold medal for securing the highest CGPA in M.Tech. from CivilAid-Bureau
• ·     Prize money and certificate from “GRASIM INDUSTRIES” for scoring the highest marks in “CONCRETE TECHNOLOGY” (at the college level) for the year 2007-2008</t>
  </si>
  <si>
    <t>• Received  "Seal of Excellence" from "European Commission" for submitting a research proposal to Horizon Europe Marie Skłodowska-Curie Actions. The research proposal was developed in collaboration "Univeristy College London".  The proposal was recognised as a high-quality project proposal in a highly competitive evaluation process but could not receive funding due to budgetary constraints and is therefore recommended by the European Commission for funding by other sources.</t>
  </si>
  <si>
    <t>03-Mar-26 11:33 PM</t>
  </si>
  <si>
    <t>12Y 9M</t>
  </si>
  <si>
    <t>KLS, Gogte Institute of Technology</t>
  </si>
  <si>
    <t>Belagavi, Karnataka</t>
  </si>
  <si>
    <t>Indian Institute of Technology Roorkee</t>
  </si>
  <si>
    <t>Research Scholar</t>
  </si>
  <si>
    <t>Roorkee</t>
  </si>
  <si>
    <t>Jul 2014</t>
  </si>
  <si>
    <t>7Y 5M</t>
  </si>
  <si>
    <t>Manipal University</t>
  </si>
  <si>
    <t xml:space="preserve">Manipal </t>
  </si>
  <si>
    <t>K.L.E. Society's Polytechnic</t>
  </si>
  <si>
    <t>Bailhongal, Belagavi</t>
  </si>
  <si>
    <t>Jan 2011</t>
  </si>
  <si>
    <t>May 2011</t>
  </si>
  <si>
    <t>Sobha Developers Ltd</t>
  </si>
  <si>
    <t>Engineer</t>
  </si>
  <si>
    <t>Bangalore</t>
  </si>
  <si>
    <t>Sep 2009</t>
  </si>
  <si>
    <t>May 2010</t>
  </si>
  <si>
    <t>Piyush Gotise</t>
  </si>
  <si>
    <t>p.gotise@gmail.com</t>
  </si>
  <si>
    <t>15-Mar-1987</t>
  </si>
  <si>
    <t>Hindi, English,Marathi</t>
  </si>
  <si>
    <t>Sanjay Gotise</t>
  </si>
  <si>
    <t>806, L-20, Swapnapurti CHS, Sector 36, Kharghar, Navi Mumbai, Mumbai Metropolitan Region – 410210 Maharashtra, India</t>
  </si>
  <si>
    <t>Dr. Medha S. Joshi</t>
  </si>
  <si>
    <t>NICMAR Doctoral School</t>
  </si>
  <si>
    <t xml:space="preserve">Bonnie Foi Co-Ed Higher 	Secondary School, Bhopal </t>
  </si>
  <si>
    <t>MPBSE Bhopal Madhya Pradesh</t>
  </si>
  <si>
    <t>All Subjects</t>
  </si>
  <si>
    <t>Biology ,Physics,Chemistry</t>
  </si>
  <si>
    <t xml:space="preserve">Rajiv Gandhi Proudyogiki Vishwavidyalaya, Bhopal </t>
  </si>
  <si>
    <t>Lakshmi Narain College of Pharmacy, Bhopal, Madhya Pradesh</t>
  </si>
  <si>
    <t>Pharmacy</t>
  </si>
  <si>
    <t>B.Pharma</t>
  </si>
  <si>
    <t xml:space="preserve">Sikkim Manipal University </t>
  </si>
  <si>
    <t>Sikkim Manipal University, Gangtok, Sikkim</t>
  </si>
  <si>
    <t>Management</t>
  </si>
  <si>
    <t xml:space="preserve">Barkatullah University, Bhopal </t>
  </si>
  <si>
    <t>MS Office,NVivo,Atlas.ti,MAXQDA,SPSS,AMOS</t>
  </si>
  <si>
    <t>01 A 03 B 01 Q1 02 Q2</t>
  </si>
  <si>
    <t>["https:\/\/www.emerald.com\/ijoa\/article-abstract\/33\/4\/699\/1240444\/The-juggling-act-Gen-Z-s-approach-to-moonlighting","https:\/\/journals.sagepub.com\/doi\/abs\/10.1177\/03128962221132458","https:\/\/www.abacademies.org\/articles\/An%20Indian%20Start-Up%20Brands%20Odyssey.pdf","https:\/\/link.springer.com\/article\/10.1007\/s10902-017-9853-2","http:\/\/www.publishingindia.com\/johb\/48\/role-of-dharma-righteousness-in-workplace-spirituality-evidence-from-hitopadesa\/741\/5148\/",""]</t>
  </si>
  <si>
    <t>Strategic Management,Organisational Behaviour,Business Ethics &amp; Corporate Governance ,Management Fundamentals &amp; Organizational Behaviour ,Performance Management ,Strategic Human Resource Planning , Research Methodology ,Market Research,Engineering Economi</t>
  </si>
  <si>
    <t>03-Mar-26 11:40 PM</t>
  </si>
  <si>
    <t xml:space="preserve">Symbiosis School of Banking and Finance (SSBF), Pune </t>
  </si>
  <si>
    <t>Visiting Professor</t>
  </si>
  <si>
    <t xml:space="preserve">Indian Institute of Management (IIM), Rohtak </t>
  </si>
  <si>
    <t xml:space="preserve">Post-Doctoral Fellow </t>
  </si>
  <si>
    <t>Rohtak</t>
  </si>
  <si>
    <t>Oct 2024</t>
  </si>
  <si>
    <t>0Y 3M</t>
  </si>
  <si>
    <t xml:space="preserve">Pillai Institute of Management Studies and Research (PIMSR), Navi Mumbai </t>
  </si>
  <si>
    <t>Navi Mumbai</t>
  </si>
  <si>
    <t>Indian Institute of Management (IIM), Rohtak</t>
  </si>
  <si>
    <t>Research Assistant</t>
  </si>
  <si>
    <t xml:space="preserve">ITM Business School, Kharghar, Navi Mumbai </t>
  </si>
  <si>
    <t>Apr 2024</t>
  </si>
  <si>
    <t>NUP-vacancy-006</t>
  </si>
  <si>
    <t>Sustainable Construction Management</t>
  </si>
  <si>
    <t>Anmol Basnett</t>
  </si>
  <si>
    <t>anmolbasnett13@gmail.com</t>
  </si>
  <si>
    <t>13-Jan-1996</t>
  </si>
  <si>
    <t xml:space="preserve">English,Hindi </t>
  </si>
  <si>
    <t>Ajoy Basnett</t>
  </si>
  <si>
    <t>Potheri, Kattankulathur, Chennai Tamil Nadu</t>
  </si>
  <si>
    <t>Holy Cross School</t>
  </si>
  <si>
    <t>Gangtok, Sikkim</t>
  </si>
  <si>
    <t>English Comm,Nepali,Mathematics,Science,Social Science,Foundation of IT</t>
  </si>
  <si>
    <t>Baha'i Sr. Sec. School Secondary school</t>
  </si>
  <si>
    <t>Ranipool, Sikkim</t>
  </si>
  <si>
    <t>English Core,Nepali,Mathematics,physics,chemistry,physical education</t>
  </si>
  <si>
    <t>Anna University</t>
  </si>
  <si>
    <t>E.S. Engineering College Villupuram, Tamil Nadu</t>
  </si>
  <si>
    <t>SRM University</t>
  </si>
  <si>
    <t>SRM Institute of Science and Technology Kattankulathur, Chennai Tamil Nadu</t>
  </si>
  <si>
    <t>Construction Engineering and Management</t>
  </si>
  <si>
    <t>Sustainable Construction Materials</t>
  </si>
  <si>
    <t>SRM Institute of Science and Technology</t>
  </si>
  <si>
    <t>• NPTEL Online Certification in Advanced Topics in the Science and Technology of Concrete – IIT Madras.</t>
  </si>
  <si>
    <t>• Best Paper Award – International Conference on Civil Engineering Innovative Development in Engineering Advances (ICCIDEA 2025), India, 2025.
• Best Paper Award – MAHSA International Conference on Advances in Life Science and Engineering (MI-CALSE 2023), Malaysia, 2023.</t>
  </si>
  <si>
    <t>AutoCAD,MS Office,MS Project,Design Expert,Matlab,Abaqus</t>
  </si>
  <si>
    <t>["https:\/\/doi.org\/10.1038\/s41598-025-07551-z","https:\/\/doi.org\/10.1080\/01694243.2025.2479104","https:\/\/doi.org\/10.1002\/mawe.202400202","DOI: 10.1088\/2631-8695\/adea32","https:\/\/doi.org\/10.1007\/978-981-95-2266-8_32","https:\/\/doi.org\/10.1007\/978-981-99-6233-4_1 ","https:\/\/doi.org\/10.1007\/978-981-16-5839-6_27","DOI: 10.1088\/1757-899X\/912\/6\/062054","DOI: 10.35940\/ijitee.F1213.0486S419 "]</t>
  </si>
  <si>
    <t>• Not Applicable</t>
  </si>
  <si>
    <t>Guided junior M.Tech/B.Tech students in experimental work, Organizing member – International/National Conference</t>
  </si>
  <si>
    <t>03-Mar-26 11:48 PM</t>
  </si>
  <si>
    <t>03-Mar-26 11:50 PM</t>
  </si>
  <si>
    <t>NUP-vacancy-018</t>
  </si>
  <si>
    <t>Construction Technology Management - Estimation &amp; Costing, Contract Management, Bim, Msp &amp; Primavera</t>
  </si>
  <si>
    <t>Sudarshan D. Kore</t>
  </si>
  <si>
    <t>sudarshankore123@gmail.com</t>
  </si>
  <si>
    <t>14-Feb-1986</t>
  </si>
  <si>
    <t>Marathi, Hindi,English,Kannada</t>
  </si>
  <si>
    <t>Dattatraya L Kore</t>
  </si>
  <si>
    <t>B103 The NOOK Society Pl No 60 AShok Nagar Bhumkar Chowk Road Tathawade Pimpri Chinchwad Pune Maharshtra</t>
  </si>
  <si>
    <t xml:space="preserve">Modern Highschool </t>
  </si>
  <si>
    <t>Pune Maharashtra</t>
  </si>
  <si>
    <t>Marathi Hindi Maths Science</t>
  </si>
  <si>
    <t>D.B.F. Dayanand College of Arts &amp; Science, Solapur</t>
  </si>
  <si>
    <t>Pune/ Maharashtra</t>
  </si>
  <si>
    <t>English,marathi ,Maths,Geology,Science,Social Science</t>
  </si>
  <si>
    <t>Dr. Babasaheb Ambedkar Marathwada University</t>
  </si>
  <si>
    <t>Shri TuljaBhavani Engineering College, tuljapur.</t>
  </si>
  <si>
    <t>Foundation Engineering,RCC Design of structures,Transportation Engineering,COnstruction Management</t>
  </si>
  <si>
    <t>Solapur University</t>
  </si>
  <si>
    <t>Walchand Institute of Technology Solapur Maharashtra</t>
  </si>
  <si>
    <t>Theory of plates &amp; shales,Advanced design of foundation ,advanced design of structures,presetrssed design of structures</t>
  </si>
  <si>
    <t xml:space="preserve">Master in Engineering </t>
  </si>
  <si>
    <t>Concrete Waste material s</t>
  </si>
  <si>
    <t>Malaviya National Institute of Technology Jaipur (MNIT)</t>
  </si>
  <si>
    <t>AutoCAD ,MS office,CostX,Calquan</t>
  </si>
  <si>
    <t>["https:\/\/www.emerald.com\/jmacr\/article-abstract\/78\/3-4\/238\/1340201\/Understanding-the-role-of-supplementary?redirectedFrom=fulltext&amp;utm_source=researchgate.net&amp;utm_medium=article","https:\/\/link.springer.com\/article\/10.1007\/s41024-025-00665-x?utm_source=researchgate.net&amp;utm_medium=article","https:\/\/www.scopus.com\/inward\/record.uri?eid=2-s2.0-105019202740&amp;doi=10.29187%2f2458-973X.1191&amp;partnerID=40&amp;md5=5bc77dcf0410ceea4c9d5bd0a5d99f1e","https:\/\/www.scopus.com\/inward\/record.uri?eid=2-s2.0-105002581839&amp;doi=10.1007%2f978-981-96-4902-0_13&amp;partnerID=40&amp;md5=c09fa5783be82b76e295afecb618add5","https:\/\/www.scopus.com\/inward\/record.uri?eid=2-s2.0-105002585923&amp;doi=10.1007%2f978-981-96-4902-0_24&amp;partnerID=40&amp;md5=2f7307b0d9179b3c7472c30a432e22b9","https:\/\/www.scopus.com\/inward\/record.uri?eid=2-s2.0-105002557284&amp;doi=10.1007%2f978-981-97-7206-3_23&amp;partnerID=40&amp;md5=4ab48cd30198c2e071ee1567ac72b534","https:\/\/www.scopus.com\/inward\/record.uri?eid=2-s2.0-105010849796&amp;doi=10.1088%2f1755-1315%2f1519%2f1%2f012013&amp;partnerID=40&amp;md5=5ad541ab9c54689e9f656bab1edd13b2","https:\/\/www.scopus.com\/inward\/record.uri?eid=2-s2.0-85143363532&amp;doi=10.1080%2f15623599.2022.2152945&amp;partnerID=40&amp;md5=06aaf7104e2d22bd5cf7596bef051631","https:\/\/www.scopus.com\/inward\/record.uri?eid=2-s2.0-85189561858&amp;doi=10.1007%2f978-3-031-50024-4_8&amp;partnerID=40&amp;md5=5b3ab7218634b267463ae0137a17581c","https:\/\/www.scopus.com\/inward\/record.uri?eid=2-s2.0-85159381276&amp;doi=10.1108%2fTECHS-09-2022-0035&amp;partnerID=40&amp;md5=ad8d7c5407c5731f51c2518a80578955"]</t>
  </si>
  <si>
    <t>Construction Quality in HighRise  structures,Latest technology on prefab  pre-engineering &amp; LGFS,Automation in Construction-3D Printing of Concrete</t>
  </si>
  <si>
    <t>• S. No
• Academic Year &amp; Semester
• Course Code/ Name
• Average Student Feedback out of 10
• 1
• 2020-21 Term 5
• ACMC C07: Principles and Practices of Structural Engineering
• 3
• Term 6
• ACMC C09 Precast, prefabricated and pre-engineered structures
• 8
• Term 2
• ACMC W02 Construction Practice, Estimation Workshop
• 65
• Term 2
• FCB CC08 Construction Materials, Methods and Techniques
• 37
• Term 1
• RUMC B01 Estimation and Quantity Surveying
• 85
• 2
2021-22 TERM III
• ACM C W01 Construction Practice Workshop
• 45
TERM V
• ACM C C07 Principles and Practices of Structural Engineering
• 85
TERM VI
• ACM C C09 Precast, prefabricated and pre-engineered structures
• 28
TERM I
• ACM C W01 Construction Practice Workshop
• 51
TERM II
• ACM C W02 Construction Practice, Estimation and Tendering Workshop
• 62
TERM II
• FCB C C08 Construction Materials, Methods and Techniques
• 65
TERM I
• RUM C B01 Estimation and Quantity Surveying
• 8
• 3
AY 2022-23 TERM V
• ACMC C07 Principles and Practices Structural Engineering
• 8
TERM V
• ACMC C09 Precast, prefabricated and pre-engineered structures
• 34
TERM III
• IDM CW06 Tendering, Bidding and Contracting Practice
• 7
SEMESTER I
• PCC511 Advanced Estimation &amp;Quantity Surveying
• 71
SEMESTER I
• QSS511 Quantification and Documentation
• 80
SEMESTER II
• CMT522 Construction Equipment and Advanced Surveying Applications
• 62
SEMESTER II
• QSS515 Estimation Software (Candy and Calquan)
• 95
• 4
AY 2023-24
SEMESTER II
• CMT 522 Construction Equipment and Advanced Surveying Applications
• 62
SEMESTER IV
• DAC642 Digital Interventions project Procurement
• 77
SEMESTER I
• MNG500 Basic technical skills
• 42
SEMESTER I
PCC511
• Advanced Estimation &amp;Quantity Surveying
• 37
SEMESTER II
• CMT522 Construction Equipment and Advanced Surveying Applications
• 60
SEMESTER II
• QSS 515 Estimation Software (Candyand Calquan)
• 95
SEMESTER I
• QSS511 Quantification and documentation
• 22
SEMESTER II
• QSS515 Estimation Software (Candyand Calquan)
• 35
• 5
• AY 24-25 Sem I
• Advanced Estimation &amp; Quantity Surveying
• Engineering Specifications and Cost Built-up
• Quantification and Documentation
• 3 Out of 40
• 2 Out of 40
• 5 Out of 40
• 6
• AY 25-26 Sem I
• Advanced Estimation &amp; Quantity Surveying
• Engineering Specifications and Cost Built-up
• Quantification and Documentation
• 10 Out of 40
• 37 Out of 40
• 37 Out of 40</t>
  </si>
  <si>
    <t>Head of School of Construction,Head First Year Engineering</t>
  </si>
  <si>
    <t xml:space="preserve">Holistic Sustainability Strategies for India in Energy, Water, and Climate Change, AICTE-ATAL Online Faculty Development Program Bhujbal Knowledge City </t>
  </si>
  <si>
    <t>Admixtures and Special Concretes, Advanced Topics in Science and Technology of Concrete</t>
  </si>
  <si>
    <t>LinkedIn Learning, Advances in 3D Concrete Printing</t>
  </si>
  <si>
    <t>Nil</t>
  </si>
  <si>
    <t>03-Mar-26 11:54 PM</t>
  </si>
  <si>
    <t>14Y 6M</t>
  </si>
  <si>
    <t>NICMAR UNIVERSITY PUNE</t>
  </si>
  <si>
    <t xml:space="preserve">National Institute of Construction Management &amp; Research </t>
  </si>
  <si>
    <t>Aug 2020</t>
  </si>
  <si>
    <t>Imam Mohammad Ibn Saud Islamic University</t>
  </si>
  <si>
    <t>Riyadh Saudi Arabia</t>
  </si>
  <si>
    <t>Jan 2020</t>
  </si>
  <si>
    <t>0Y 6M</t>
  </si>
  <si>
    <t>JSPM Narhe Technical Campus</t>
  </si>
  <si>
    <t>Jan 2017</t>
  </si>
  <si>
    <t>03-Mar-26 11:56 PM</t>
  </si>
  <si>
    <t>Priyanka Kureel</t>
  </si>
  <si>
    <t>priyankakrl18@gmail.com</t>
  </si>
  <si>
    <t>06-Sep-1994</t>
  </si>
  <si>
    <t>Sugat Ingle</t>
  </si>
  <si>
    <t>B-301, Goodwill Breeza, Madhav Nagar, Dhanori, Pune, 411015</t>
  </si>
  <si>
    <t>Kendriya Vidyalaya Masjid Moth, Sadiq Nagar, New Delhi</t>
  </si>
  <si>
    <t>CBSE New Delhi</t>
  </si>
  <si>
    <t>Maths, Science, English, Hindi</t>
  </si>
  <si>
    <t>Physics,Chemistry,Maths, English</t>
  </si>
  <si>
    <t>School of Planning and Architecture Delhi</t>
  </si>
  <si>
    <t>Urban Planning,Transportation Planning, Regional Planning,Urban Economics, Planning Theory and Techniques</t>
  </si>
  <si>
    <t>Regional Development,Regional Economics, Demographics and Statistics, Geoinformatics,Metropolitan Planning,Rural Development</t>
  </si>
  <si>
    <t>Regional Planning</t>
  </si>
  <si>
    <t>Accessibility and Facility Planning in Urban Mega Event Tourism</t>
  </si>
  <si>
    <t>Indian Institute of Technology Kharagpur</t>
  </si>
  <si>
    <t>• Associate Member of the Institute of Town Planners of India</t>
  </si>
  <si>
    <t>• Best Paper Award in Euro Asia Tourism Studies Association (EATSA) conference 2023</t>
  </si>
  <si>
    <t>AutoCAD,MS Office,ArcGIS,SPSS</t>
  </si>
  <si>
    <t>["https:\/\/www.researchgate.net\/publication\/390850596_Cultural_Heritage_and_Urban_Transformation_The_Role_of_Festivals_in_Enhancing_Public_Spaces_and_Driving_Development_Case_of_Durga_Puja_in_Kolkata?_tp=eyJjb250ZXh0Ijp7InBhZ2UiOiJwcm9maWxlIiwicHJldmlvdXNQYWdlIjpudWxsLCJwb3NpdGlvbiI6InBhZ2VDb250ZW50In19"]</t>
  </si>
  <si>
    <t>• Institute Scholarship from IIT Kharagpur</t>
  </si>
  <si>
    <t>Metropolitan Planning, Landscape and Resource Management, Geoinformatics,Participatory and Inclusive Planning,Planning and Design Studio</t>
  </si>
  <si>
    <t>• 8</t>
  </si>
  <si>
    <t>NOSPLAN convention faculty coordinator- Led 80 plus students to participate in NOSPLAN 2026</t>
  </si>
  <si>
    <t>• Best Paper Award in EATSA conference</t>
  </si>
  <si>
    <t>04-Mar-26 12:04 AM</t>
  </si>
  <si>
    <t>2Y 9M</t>
  </si>
  <si>
    <t>COEP Tech University</t>
  </si>
  <si>
    <t>Adjunct Faculty</t>
  </si>
  <si>
    <t>JPS Associates</t>
  </si>
  <si>
    <t>Consultant</t>
  </si>
  <si>
    <t>Dec 2018</t>
  </si>
  <si>
    <t>2Y 1M</t>
  </si>
  <si>
    <t>Abhijit Janardan Pawar</t>
  </si>
  <si>
    <t>pawarabhijit7@gmail.com</t>
  </si>
  <si>
    <t>05-Jun-1989</t>
  </si>
  <si>
    <t>JANARDAN</t>
  </si>
  <si>
    <t>Flat No. 503, B-Wing, Sunrise Residency,Behid Fire Station, Amrutdham, Panchavati, Nashik, Maharashtra 422003</t>
  </si>
  <si>
    <t>Anna Bala Patil Vidyalaya, Tambave</t>
  </si>
  <si>
    <t>Maharshtra</t>
  </si>
  <si>
    <t>Yashvantrao Chavan College of Science, Karad</t>
  </si>
  <si>
    <t>Maharashtra</t>
  </si>
  <si>
    <t xml:space="preserve">Physics, Chemistry,Mathematics </t>
  </si>
  <si>
    <t>Shivaji University Kolhapur, Maharshtra</t>
  </si>
  <si>
    <t>Government College of Engineering, Karad, Maharshtra</t>
  </si>
  <si>
    <t>Strength of Material,Structural Mechanics,Design of Steel Structures,Design of Concrete Structures,Quantity Surveying and Estimation</t>
  </si>
  <si>
    <t>K K Wagh Institute of Engineering Education and Research, Nashik</t>
  </si>
  <si>
    <t>Advanced Solid Mechanics,Advanced Design of Concrete Structures,Design of Industrial Steel Structures,Earthquake Resisting Design of Structures</t>
  </si>
  <si>
    <t>Sardar Vallabhbhai National Institute of Technology, Surat</t>
  </si>
  <si>
    <t>• k</t>
  </si>
  <si>
    <t>• Two Design patents granted by IP India.
• Two SCIE Q1 journal published in “Structures”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Audited 100+ water tanks across Nashik District, ensuring structural safety and compliance.
• Conducted structural audits for 20+ RCC buildings, identifying defects and recommending remediation measures.
• Appreciation for Best YouTube Video by K K Wagh Institute of Engineering Education &amp; Research, Nashik in Academic Year 2019-20</t>
  </si>
  <si>
    <t>AutoCAD, MS Office,ABAQUS</t>
  </si>
  <si>
    <t>2 (https://doi.org/10.1016/j.istruc.2024.106616, https://doi.org/10.1016/j.istruc.2024.106175 ))</t>
  </si>
  <si>
    <t xml:space="preserve">1 (Scopus) https://doi.org/10.1016/j.matpr.2022.04.500 </t>
  </si>
  <si>
    <t>Strength of Material,Mechanics of Structures,Structural Analysis,Theory of Structures,Engineering Mechanics,Advanced Solid Mechanics,Engineering Exploration,Finite Element Analysis</t>
  </si>
  <si>
    <t>• Average course feedback: 8.82 out of 10</t>
  </si>
  <si>
    <t>Direct Second Year Engineering Admission Institute Coordinator, R&amp;D Coordinator, Project Coordinator, Library Coordinator, Feedback systems Coordinator, Mentoring Scheme Coordinator, Class Coordinator</t>
  </si>
  <si>
    <t>16 (list is attached in resume)</t>
  </si>
  <si>
    <t>5-(1) The Complete PowerPoint and Presentation Skills Masterclass (Udemy Course, May 2025)  2) NPTEL Online Course on Research Methodology, IIT Madras (8-week, February-April 2024). 3) NPTEL Online Course on Outcome Based Pedagogic Principles for Effectiv</t>
  </si>
  <si>
    <t xml:space="preserve">6-(1) Two Week IIOT Training Program for Civil Engineers, organized by The National Small Industries Corporation LTD. Technical Service Centre (November 2024). 2) Innovation Ambassador Training: Advanced Level by Ministry of Education’s Innovation Cell &amp; </t>
  </si>
  <si>
    <t>• Two Design patents granted by IP India.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Appreciation for Best YouTube Video by K K Wagh Institute of Engineering Education &amp; Research, Nashik in Academic Year 2019-20</t>
  </si>
  <si>
    <t>04-Mar-26 12:06 AM</t>
  </si>
  <si>
    <t>15Y 0M</t>
  </si>
  <si>
    <t>K K Wagh Institute of Engineering Education and Research Nashik</t>
  </si>
  <si>
    <t>Feb 2011</t>
  </si>
  <si>
    <t>Anshuman Vijay Magar</t>
  </si>
  <si>
    <t>dravmagar@gmail.com</t>
  </si>
  <si>
    <t>20-Nov-1987</t>
  </si>
  <si>
    <t>Vijay</t>
  </si>
  <si>
    <t>Flat No. 204, Nyati Central, Wagholi, Dist. - Pune, Maharashtra, India</t>
  </si>
  <si>
    <t>Madhyamik &amp; Uchha Madhyamik Vidyalaya CIDCO Nashik</t>
  </si>
  <si>
    <t>Nashik Divisional Board, Maharashtra</t>
  </si>
  <si>
    <t>Maths, English</t>
  </si>
  <si>
    <t>KSKW College, CIDCO Nashik</t>
  </si>
  <si>
    <t xml:space="preserve">HSC Board, Nashik Division, Maharashtra </t>
  </si>
  <si>
    <t>Accounts</t>
  </si>
  <si>
    <t xml:space="preserve">KSKW College, CIDCO, Nashik, Maharashtra </t>
  </si>
  <si>
    <t>Cost and Management Accounting</t>
  </si>
  <si>
    <t xml:space="preserve">KK Wagh Institute of Management and Research, Nashik, Maharashtra </t>
  </si>
  <si>
    <t>University of Mumbai</t>
  </si>
  <si>
    <t xml:space="preserve">Varadkar Belose College, Dapoli, Ratnagiri, Maharashtra </t>
  </si>
  <si>
    <t>Advance Accounting and Finance</t>
  </si>
  <si>
    <t>Management Science and Commerce</t>
  </si>
  <si>
    <t xml:space="preserve">SRTM University, Nanded, Maharashtra </t>
  </si>
  <si>
    <t>• Equity Stock Market (IIMB- Swayam)
• Introduction to Fintech (CFI)
• NISM Series V-A : Mutual Fund Distributors Certification Examination
• A Master Course on Indian Fintech Ecosystem -Udemy
• Financial Modeling and Forecasting Fina</t>
  </si>
  <si>
    <t>• Honored with the Outstanding Educator Award for excellence in teaching innovation and dedication to fostering student success.
• Reviewer in Scopus Q1 /Q2 International Journals.
• Editorial Board Member in reputed Journals.
• Member of Indian Accounting Association, Thane Chapter.
• Resource person in State-level Research workshops.
• Worked as Coordinator of Consortium lecture series in Covid-19 jointly organized by University of Mumbai &amp; Joint Director, Higher Education - Govt. of Maharashtra, Konkan Region</t>
  </si>
  <si>
    <t>["https:\/\/jmsr-online.com\/article\/from-data-analytics-to-managerial-action-a-management-science-framework-for-ai-based-process-optimization-492\/","https:\/\/openaccessojs.com\/JBReview\/article\/view\/1238","https:\/\/ieeexplore.ieee.org\/document\/10941185","https:\/\/www.igi-global.com\/chapter\/comparison-of-indian-public-sector-banks-cost-and-profit-efficiencies-in-the-post-reform-period\/337861","https:\/\/www.igi-global.com\/chapter\/developing-and-validating-a-work-life-balance-scale-for-corporate-industry-employees\/373817","https:\/\/www.igi-global.com\/chapter\/visualizing-the-future-of-marketing\/328049","https:\/\/ieeexplore.ieee.org\/document\/10939360","https:\/\/www.igi-global.com\/chapter\/generative-ai-and-ethical-integration-in-k-12-and-higher-education\/403896","https:\/\/www.eudoxuspress.com\/index.php\/pub\/article\/view\/683","https:\/\/www.igi-global.com\/chapter\/future-human-resource-talent-for-indian-information-technology-it-corporations-through-digital-ages\/373811"]</t>
  </si>
  <si>
    <t>Project Financial Modeling, Financial Analytics, Securities Analysis and Portfolio Management, Cost and Management Accounting,Financial Management</t>
  </si>
  <si>
    <t>• Across the last six semesters, Finance courses consistently received high student feedback ratings, averaging between 4.3 and 4.7 on a 5-point scale. Students appreciated the clear explanation of core subjects such as Financial Management, Financial Modelling, International Finance, and Security Analysis, particularly quantitative and analytical components. The integration of real-world case studies, current market insights, and Excel-based applications enhanced practical understanding.
• Learners also acknowledged structured, outcome-based teaching aligned with Bloom’s taxonomy and timely syllabus completion. Constructive assessment feedback, mentoring support, and interactive problem-solving sessions were positively evaluated. Overall, the feedback reflects sustained academic rigor, strong student engagement, and measurable improvement in analytical and financial decision-making skills.</t>
  </si>
  <si>
    <t>Co-ordinator, Handled administrative and policy implementation duties. University of Mumbai's Constituent College</t>
  </si>
  <si>
    <t>6 FDPs *Attended eight days Capacity Building program organised by RUSA Maharashtra * Participated in 15 Days Refresher program on "Emerging Trends in Finance" and Secured A+ Grade. Organised by Somaya Vidyavihar University, Mumbai. * Participated in MSFD</t>
  </si>
  <si>
    <t>2 - Organised by University of Mumbai</t>
  </si>
  <si>
    <t>1 - MDPs</t>
  </si>
  <si>
    <t>NIL</t>
  </si>
  <si>
    <t>• Honored with the Outstanding Educator Award for excellence in teaching innovation and dedication to fostering student success. By Kamal Shram Charitabl Trust.</t>
  </si>
  <si>
    <t>04-Mar-26 12:08 AM</t>
  </si>
  <si>
    <t>13Y 9M</t>
  </si>
  <si>
    <t>JSPM University, Pune, Maharashtra</t>
  </si>
  <si>
    <t>Sr. Assistant Professor</t>
  </si>
  <si>
    <t xml:space="preserve">Lexicon MILE, Pune, Maharashtra - PGDM &amp; Global MBA USW Program </t>
  </si>
  <si>
    <t>Aug 2012</t>
  </si>
  <si>
    <t>10Y 4M</t>
  </si>
  <si>
    <t>Co-ordinator</t>
  </si>
  <si>
    <t>Jun 2022</t>
  </si>
  <si>
    <t>Mulla Javid Hussain</t>
  </si>
  <si>
    <t>mjavid4u@yahoo.co.in</t>
  </si>
  <si>
    <t>15-Aug-1984</t>
  </si>
  <si>
    <t>ENGLISH,HINDI,TELUGU,KANNADA</t>
  </si>
  <si>
    <t>SADIK HUSSAIN</t>
  </si>
  <si>
    <t>208,MAPHARSERENE,ATTAPUR,RAJENDRA NAGAR,HYDERABAD-500048</t>
  </si>
  <si>
    <t>zphs</t>
  </si>
  <si>
    <t>telangana</t>
  </si>
  <si>
    <t>maths,social,s,science</t>
  </si>
  <si>
    <t>cvraman</t>
  </si>
  <si>
    <t>maths,physics</t>
  </si>
  <si>
    <t>osmania</t>
  </si>
  <si>
    <t>civil engineering</t>
  </si>
  <si>
    <t>JNFAU</t>
  </si>
  <si>
    <t>Urban planning</t>
  </si>
  <si>
    <t>• Participation Certifcate Received from EDGE - Japan, KEIO University.
• and Many Other Related personel and professional developments.</t>
  </si>
  <si>
    <t>• Achieved school to college level various academic competitions inter and outer platform in writings,elocution, group participation etc.
• During Industry practice,achieved various project completion achievements and Performing Well Appreciations from seniors collegues.</t>
  </si>
  <si>
    <t>AutoCAD,MS Office,MS Project,Primavera</t>
  </si>
  <si>
    <t>• Guided Students on various Topics about,
• Neighbour hood Planning
• Wet lands importance and Development
• Role of Governance in Urban Planning etc
• Auditing of Contracts and Projects.</t>
  </si>
  <si>
    <t>GOOD</t>
  </si>
  <si>
    <t>General Manager</t>
  </si>
  <si>
    <t>EMERGING TECHNOLOGIES AND SOFTWARE IN CIVIL ENGINEERING</t>
  </si>
  <si>
    <t>GIS FOR CLIMATE ACTION</t>
  </si>
  <si>
    <t>PROJECT MANAGEMENT</t>
  </si>
  <si>
    <t>NO</t>
  </si>
  <si>
    <t>RECEIVED AWARD AND RECOGINTION FROM INDIAN INSTITUTE OF QUANTITY SURVEYORS</t>
  </si>
  <si>
    <t>WORKING ON CITIES, IMPOROVING PUBLIC INFRA AND OPEN SPACE FACILITIES, CIRCULAR ECONOMIES AND VARIOUS OTHER CITY PLANNING RELATED TOPICS.</t>
  </si>
  <si>
    <t>04-Mar-26 12:23 AM</t>
  </si>
  <si>
    <t>10Y 8M</t>
  </si>
  <si>
    <t>MS ENGINEERING</t>
  </si>
  <si>
    <t>SENIOR FACULTY</t>
  </si>
  <si>
    <t>HYDERABAD</t>
  </si>
  <si>
    <t>04-Mar-26 12:27 AM</t>
  </si>
  <si>
    <t>04-Mar-26 12:28 AM</t>
  </si>
  <si>
    <t>NUP-vacancy-029</t>
  </si>
  <si>
    <t>Asset &amp; Facilities Management</t>
  </si>
  <si>
    <t>NUP-vacancy-028</t>
  </si>
  <si>
    <t>Real Estate Marketing</t>
  </si>
  <si>
    <t>04-Mar-26 12:29 AM</t>
  </si>
  <si>
    <t>04-Mar-26 12:30 AM</t>
  </si>
  <si>
    <t>Salimah Hasnah</t>
  </si>
  <si>
    <t>salimah.hasnah@gmail.com</t>
  </si>
  <si>
    <t>23-Sep-1994</t>
  </si>
  <si>
    <t>KP Abdul Azeez</t>
  </si>
  <si>
    <t>B-704, Shubhankar Durvaa, Gokul Nagar, Dhanori, Pune</t>
  </si>
  <si>
    <t>SUNRISE ENG PVT SCHOOL ABUDHABI</t>
  </si>
  <si>
    <t>CBSE, ABUDHABI, UAE</t>
  </si>
  <si>
    <t>MATH,SCIENCE,SOCIAL SCIENCE,HINDI</t>
  </si>
  <si>
    <t>MATH,PHYSICS,CHEMISTRY,BIOLOGY</t>
  </si>
  <si>
    <t>UNIVERSITY OF CALICUT</t>
  </si>
  <si>
    <t>GOVERNMENT ENGINEERING COLLEGE, THRISSUR</t>
  </si>
  <si>
    <t>NATIONAL INSTITUTE OF TECHNOLOGY, CALICUT</t>
  </si>
  <si>
    <t>URBAN PLANNING</t>
  </si>
  <si>
    <t>Indian Institute of Technology, Kharagpur</t>
  </si>
  <si>
    <t>• Best Young Researcher Award at CSuM 2024
• Gold Medal, Highest CGPA in M. Plan, NIT Calicut 2016-2018
• Top 5% in Civil Engineering, B. Tech University Examination 2016</t>
  </si>
  <si>
    <t>ArcGIS, ERDAS,MS Office,SPSS</t>
  </si>
  <si>
    <t>["https:\/\/doi.org\/10.1007\/978-3-031-82818-8_54","","",""]</t>
  </si>
  <si>
    <t>Remote Sensing and GIS,Introduction to GIS and Computer Fundamentals,Smart Cities,Regional Planning Studio,Local Area Plan Studio</t>
  </si>
  <si>
    <t>• Course Name
• Class Taught
• Student Feedback
• Public Policy and Planning
• SY M. Plan
• 67%
• Introduction to GIS and Computer Fundamentals
• FY B.Plan
• 70%
• Planning and Design Studio V
• TY B. Plan
• 67%</t>
  </si>
  <si>
    <t>Student Activities Coordinator for B.Plan and M.Plan students, Faculty Advisor for Final year B. Plan students</t>
  </si>
  <si>
    <t>• Won Best Young Researcher Award at CSuM Conference, 2024</t>
  </si>
  <si>
    <t>04-Mar-26 12:34 AM</t>
  </si>
  <si>
    <t>COEP Technological University</t>
  </si>
  <si>
    <t>Utkarsha Mishra</t>
  </si>
  <si>
    <t>prof.utkarshamishra@gmail.com</t>
  </si>
  <si>
    <t>20-Feb-1995</t>
  </si>
  <si>
    <t>hindi</t>
  </si>
  <si>
    <t>Sumit Chaturvedi</t>
  </si>
  <si>
    <t>D/2 krishna Nagar, neemuch, MP</t>
  </si>
  <si>
    <t>Kendra Vidhalaya</t>
  </si>
  <si>
    <t>Jagdalpur/  Chattisgarh</t>
  </si>
  <si>
    <t>Radiant Public school</t>
  </si>
  <si>
    <t>Raipur/Chattisgarh</t>
  </si>
  <si>
    <t>PCM</t>
  </si>
  <si>
    <t xml:space="preserve">BBDU </t>
  </si>
  <si>
    <t>LUCKNOW/UTTAR PRADESH</t>
  </si>
  <si>
    <t>ARCHITECTURE,design,construction,materials</t>
  </si>
  <si>
    <t>FACULTY OF ARCHITECTURE AND PLANNING AKTU</t>
  </si>
  <si>
    <t>LUCKNOW/UTTARPRADESH</t>
  </si>
  <si>
    <t>ARCHITECTURE</t>
  </si>
  <si>
    <t>NIT PATNA</t>
  </si>
  <si>
    <t>• COA registration certificate
• Associate Member of IIA</t>
  </si>
  <si>
    <t>• Organisner in short term course housing
• Chairman in paper evaluation.</t>
  </si>
  <si>
    <t>Autocad,MS office,sketchup ,revitt,bim,primavera</t>
  </si>
  <si>
    <t>architecture design, construction and material,acoustics,history of architecture</t>
  </si>
  <si>
    <t>• very good experience</t>
  </si>
  <si>
    <t>04-Mar-26 12:50 AM</t>
  </si>
  <si>
    <t>atharva group</t>
  </si>
  <si>
    <t>assistant architecture</t>
  </si>
  <si>
    <t>raipur</t>
  </si>
  <si>
    <t>habitat 360</t>
  </si>
  <si>
    <t>lucknow</t>
  </si>
  <si>
    <t>Jul 2021</t>
  </si>
  <si>
    <t>buddha college of architecture</t>
  </si>
  <si>
    <t>assistant professor</t>
  </si>
  <si>
    <t>karnal</t>
  </si>
  <si>
    <t>Oct 2021</t>
  </si>
  <si>
    <t>RPCOA</t>
  </si>
  <si>
    <t>AHMEDNAGAR</t>
  </si>
  <si>
    <t>Mar 2022</t>
  </si>
  <si>
    <t>Sayandip Ganguly</t>
  </si>
  <si>
    <t>sayandipganguly@gmail.com</t>
  </si>
  <si>
    <t>29-Jan-1993</t>
  </si>
  <si>
    <t>Bengali,Hindi</t>
  </si>
  <si>
    <t>Samir Kumar Ganguly</t>
  </si>
  <si>
    <t>A1932, Greenfield Colony Near Gate no 5, Faridabad, Haryana, Pin-121004</t>
  </si>
  <si>
    <t>Raiganj Coronation High School</t>
  </si>
  <si>
    <t>WBBSE/West Bengal</t>
  </si>
  <si>
    <t>Science,Language, History</t>
  </si>
  <si>
    <t>WBCHSE/West Bengal</t>
  </si>
  <si>
    <t>Physics, Chemistry, Mathematics, Bengali</t>
  </si>
  <si>
    <t>WBUT</t>
  </si>
  <si>
    <t>Narula Institute of Technology/West Bengal</t>
  </si>
  <si>
    <t>NITTTR, Kolkata</t>
  </si>
  <si>
    <t>NITTTR, Kolkata/West Bengal</t>
  </si>
  <si>
    <t>IIT Patna</t>
  </si>
  <si>
    <t>• Dr. Sayandip Ganguly has demonstrated outstanding academic and professional achievements throughout his career in structural engineering and structural health monitoring. He was awarded the Gold Medal by MAKAUT (formerly WBUT) in 2017 for securing the highest marks in M.Tech in Structural Engineering. Earlier, he qualified the prestigious GATE examination three times (2014–2017) and received the MHRD Scholarship for both his Master’s degree at N.I.T.T.T.R., Kolkata and his Ph.D. at IIT Patna, reflecting consistent academic excellence.
• During his doctoral research at IIT Patna, he earned the Silver Medal in the “My Research in Three Minutes” competition (2021) at the Research Scholar Day. His Ph.D. research in nonlinear structural dynamics and output-only damage quantification has resulted in multiple high-impact journal publications in reputed international journals such as Applied Mathematical Modelling, Measurement, MethodsX, and Journal of Engineering Research. His research contributions focus on baseline-free damage localization, uncertainty quantification, nonlinear vibration analysis, and Poincaré-map-based damage indicators for breathing cracks.
• In 2025, he received funding under the Government of India’s Genesis-EIR Scheme to establish a start-up aimed at developing cost-effective indigenous products for smart structural monitoring. He is also the Principal Investigator of a sponsored research project funded by the Ministry of Electronics and Information Technology (MeitY), Government of India, with a grant of INR 6 lakhs for developing an AI-enabled portable device for remote health monitoring of civil structures. Additionally, he secured financial support from Hindustan Steelworks Construction Limited (a subsidiary of NBCC India Ltd., Ministry of Housing &amp; Urban Affairs) to present his research at the 7th International Conference on Smart Monitoring, Assessment and Rehabilitation of Civil Structures (SMAR 2024) held in Salerno, Italy.
• Dr. Ganguly has actively contributed to the academic community as a reviewer for international journals including MethodsX and the Journal on Civil Engineering. He has delivered keynote lectures and technical talks, including invited sessions during summer internship programs on advanced civil engineering topics. His research work has been presented at reputed international conferences in Italy, Portugal, and India, including ARTISTE 2025, SMAR 2024, SEE 2022, and NUMGE 2018.
• Beyond research, he has demonstrated leadership and academic administration capabilities. He has coordinated Outcome-Based Education (OBE) syllabus development, acted as departmental coordinator, supervised M.Tech and undergraduate projects, and established a student chapter of IStructE. His consultancy portfolio includes structural design and third-party quality assurance for multi-story buildings, sewage treatment plants, smart city projects, railway infrastructure, and industrial facilities across India.
• Overall, his achievements reflect a strong combination of academic excellence, funded research, industry collaboration, innovation, and leadership in structural engineering and smart infrastructure monitoring.</t>
  </si>
  <si>
    <t xml:space="preserve"> SAP2000, ETABS, STAAD Pro, RCDC, SAFE, AutoCAD,MATLAB,Python,MS Office,AutoCAD,Elmar,Abaqus,LabView,LateX</t>
  </si>
  <si>
    <t>["https:\/\/www.sciencedirect.com\/science\/article\/pii\/S2215016123004168","https:\/\/www.sciencedirect.com\/science\/article\/pii\/S0307904X25000423","https:\/\/www.sciencedirect.com\/science\/article\/pii\/S0263224124019948","https:\/\/www.sciencedirect.com\/science\/article\/pii\/S2307187724000567","https:\/\/www.sciencedirect.com\/science\/article\/pii\/S0263224123004116","https:\/\/www.internationaljournalssrg.org\/IJCE\/paper-details?Id=968","https:\/\/www.internationaljournalssrg.org\/IJCE\/paper-details?Id=944",""]</t>
  </si>
  <si>
    <t>• Principal Investigator (PI)Project Title: An Indigenous AI-Enabled Low-Cost Portable Device for Online Remote Health Monitoring of Civil StructuresSponsoring Agency: Ministry of Electronics and Information Technology (MeitY), Government of IndiaResearch Grant Amount: INR 6.00 LakhsRole: Principal Investigator
• This sponsored research project focuses on the development of a cost-effective, AI-enabled portable structural health monitoring (SHM) device for real-time condition assessment of civil infrastructure. The project aims to integrate advanced signal processing, machine learning algorithms, and embedded system design to enable remote and continuous monitoring of structural performance. The initiative emphasizes indigenous product development aligned with national priorities in smart infrastructure and digital monitoring technologies.</t>
  </si>
  <si>
    <t>• Undergraduate Courses (B.Tech – Civil Engineering)
• Structural Analysis – I
• Design of Steel Structures
• Structural Mechanics – I
• Design of Reinforced Concrete Structures
• Surveying – I
• Fluid Mechanics
• Hydraulic Structures
• Construction Materials
• Soil Engineering – I
• Engineering Graphics
• Postgraduate Courses
• Advanced Solid Mechanics
• Composite Materials
• Numerical Methods in Civil Engineering
• Advanced Structural Analysis
• Construction Personnel Management
• Structural Dynamics
• Earthquake Engineering
• Theory of Plates and Shells
• Construction Planning and Management</t>
  </si>
  <si>
    <t>Served as Examination Coordinator, overseeing academic planning, evaluation processes, and regulatory compliance.  Established and acted as Faculty Coordinator of the student chapter of The Institution of Structural Engineers (IStructE).  Coordinated Outc</t>
  </si>
  <si>
    <t>• Gold Medalist (2017): Awarded Gold Medal by MAKAUT (formerly WBUT) for securing the highest marks in M.Tech in Structural Engineering.
• Silver Medal (2021): Received Silver Medal in the “My Research in Three Minutes” competition during Research Scholar Day at IIT Patna.
• MHRD Scholarship Awardee: Recipient of Ministry of Human Resource and Development (MHRD), Government of India scholarship for both M.Tech and Ph.D. programs.
• Genesis-EIR Grant Recipient (2025): Awarded funding under the Genesis-EIR Scheme for startup establishment in smart structural monitoring.
• Sponsored Research Grant (PI): Secured research funding from the Ministry of Electronics and Information Technology (MeitY), Government of India, for development of an AI-enabled structural health monitoring device.
• International Conference Funding (2024): Received financial support from Hindustan Steelworks Construction Limited (a subsidiary of NBCC India Ltd.) for presenting research at SMAR 2024, Italy.
• Academic Excellence: Qualified GATE examination three times (2014–2017).
• Technical Competition Winner: Secured 2nd place twice in “Bridge with Pop-Stick” competition at KRITANJ Technical Fest, NIT Agarpara.</t>
  </si>
  <si>
    <t>04-Mar-26 12:51 AM</t>
  </si>
  <si>
    <t>3Y 1M</t>
  </si>
  <si>
    <t>Adamas University</t>
  </si>
  <si>
    <t>Barasat</t>
  </si>
  <si>
    <t>Jul 2018</t>
  </si>
  <si>
    <t>Sep 2020</t>
  </si>
  <si>
    <t>Global Institute of Management and Technology</t>
  </si>
  <si>
    <t>Krishnagar</t>
  </si>
  <si>
    <t>Nitesh Babulalji Behare</t>
  </si>
  <si>
    <t>beharenb@gmail.com</t>
  </si>
  <si>
    <t>22-Apr-1982</t>
  </si>
  <si>
    <t>Himdi,English</t>
  </si>
  <si>
    <t>Babulalji Behare</t>
  </si>
  <si>
    <t>E508, 41 Estera, Jambe Road, Punawale Pune, 411033</t>
  </si>
  <si>
    <t>Shri Ram Krishna Krida Vidyalaya Amravati</t>
  </si>
  <si>
    <t>Maharashtra State Board, Amravati</t>
  </si>
  <si>
    <t>Ch. Shivaji Maharaj, Jr. College, Amravati</t>
  </si>
  <si>
    <t>MCVC,Construction Technology</t>
  </si>
  <si>
    <t>Sant Gadge Baba Amravati University, Amravati</t>
  </si>
  <si>
    <t>Arts, Commerce and Science College Amravati</t>
  </si>
  <si>
    <t>Compute Csience,Mathematics,Chemistry</t>
  </si>
  <si>
    <t>BSc</t>
  </si>
  <si>
    <t>MBA Dept, Sant Gadge Baba Amravati University, Amravati</t>
  </si>
  <si>
    <t>Marketing</t>
  </si>
  <si>
    <t>Commerce and Management</t>
  </si>
  <si>
    <t>• Certified Trainer of Business Simulation Games (CESIM)</t>
  </si>
  <si>
    <t>• 70+ Research Publications including book chapters, conference papers, and journal articles indexed in Scopus and UGC-CARE listed journals.
• Scopus h-index: 4 | Google Scholar h-index: 7 with 230+ citations, reflecting consistent scholarly impact.
• Published research in emerging areas such as:
• AI-powered personalization and recommendation systems
• Quantum ethics and supply chain transparency
• Cybersecurity in digital ecosystems
• Data-driven marketing and CRM innovation
• Sustainability and digital transformation
• Certified Business Simulation Trainer (CESIM) – actively implementing simulation-based experiential learning in management courses.
• Trained in HBR Case Teaching Pedagogy (FDP organized at SBUP in association with IIM Ahmedabad).
• Completed Faculty Development Programme on AI for Transforming Teaching and Research Impact.
• Salesforce Professional (CRM Expert) – bridging industry tools with academic delivery.
• Secured multiple national design patents, copyrights, and one UK design patent, demonstrating innovation-oriented academic contribution.
• Active participation in Faculty Development Programmes, Seminars, and Academic Conferences at State and National levels.
• Awarded First Prize in Paper Presentation (Cult Branding) and recognized in academic and cultural competitions during early academic career.</t>
  </si>
  <si>
    <t>MS Office,Business Simulation Platforms (CESIM),Case Method Pedagogy (HBR Framework)</t>
  </si>
  <si>
    <t>["https:\/\/www.scopus.com\/pages\/publications\/105016036129?origin=resultslist","https:\/\/www.scopus.com\/pages\/publications\/105008263606?origin=resultslist","https:\/\/www.scopus.com\/pages\/publications\/85219539041?origin=resultslist","https:\/\/www.scopus.com\/pages\/publications\/105025323919?origin=resultslist","https:\/\/www.scopus.com\/pages\/publications\/105003905608?origin=resultslist","https:\/\/www.scopus.com\/pages\/publications\/105006528339?origin=resultslist","https:\/\/www.scopus.com\/pages\/publications\/85203374748?origin=resultslist","https:\/\/www.scopus.com\/pages\/publications\/85196252680?origin=resultslist","https:\/\/www.scopus.com\/pages\/publications\/85196936757?origin=resultslist","https:\/\/www.scopus.com\/pages\/publications\/85167710081?origin=resultslist"]</t>
  </si>
  <si>
    <t>• At present I am guiding 5 students</t>
  </si>
  <si>
    <t>Customer Relationship Management (CRM),Sales &amp; Distribution Management,AI Applications in Marketing,Supply Chain Management</t>
  </si>
  <si>
    <t>• For Last 6 Semesters Average Feedback Score is  9.23 out of 10.</t>
  </si>
  <si>
    <t>Deputy Director</t>
  </si>
  <si>
    <t xml:space="preserve">Faculty Development Programme on AI for Transforming Teaching and Research Impact, Faculty Development Programme on HBR Case Teaching Pedagogy, </t>
  </si>
  <si>
    <t>Certification – Business Simulation Trainer (CESIM)</t>
  </si>
  <si>
    <t>04-Mar-26 01:06 AM</t>
  </si>
  <si>
    <t>17Y 4M</t>
  </si>
  <si>
    <t>Balaji Institute of International Business, Sri Balaji University, Pune</t>
  </si>
  <si>
    <t>Aug 2015</t>
  </si>
  <si>
    <t>10Y 6M</t>
  </si>
  <si>
    <t>Institute of Business Management and Research</t>
  </si>
  <si>
    <t>Aug 2010</t>
  </si>
  <si>
    <t>College of Management and IT, Dhule</t>
  </si>
  <si>
    <t>Dhule</t>
  </si>
  <si>
    <t>Kotak Life Insurance</t>
  </si>
  <si>
    <t>Sales Manager</t>
  </si>
  <si>
    <t>Jun 2008</t>
  </si>
  <si>
    <t>May 2009</t>
  </si>
  <si>
    <t>NUP-vacancy-033</t>
  </si>
  <si>
    <t>Operations Management And Business Statistics</t>
  </si>
  <si>
    <t>Srishti Pandey</t>
  </si>
  <si>
    <t>srishti.phd2117@iimkashipur.ac.in</t>
  </si>
  <si>
    <t>18-Aug-1997</t>
  </si>
  <si>
    <t>Dr. R C Pandey</t>
  </si>
  <si>
    <t>N309, Devasthali township, Ramnagar road, Kashipur, Uttarakhand, 244713</t>
  </si>
  <si>
    <t>St. Joseph's Convent Girls' Senior Secondary School</t>
  </si>
  <si>
    <t>CBSE, Jabalpur/ Madhya Pradesh</t>
  </si>
  <si>
    <t>All</t>
  </si>
  <si>
    <t>Physics,Chemistry,Maths</t>
  </si>
  <si>
    <t>Institute of Technology, Ahmedabad/ Gujarat</t>
  </si>
  <si>
    <t>Andhra University</t>
  </si>
  <si>
    <t>Indian Institute of Remote Sensing- ISRO, Dehradun/ Uttarakhand</t>
  </si>
  <si>
    <t>Remote Sensing &amp; GIS</t>
  </si>
  <si>
    <t>M.Tech in Remote Sensing &amp; GIS</t>
  </si>
  <si>
    <t>Water Resources</t>
  </si>
  <si>
    <t>Operations Management &amp; Decision Sciences</t>
  </si>
  <si>
    <t>Indian Institute of Management Kashipur</t>
  </si>
  <si>
    <t>• Completed a thirty-week online course with certification in Data-driven Supply Chain Transformation by IIM Mumbai (2023)</t>
  </si>
  <si>
    <t>• Presented my research in renowned POMS and EurOMA conferences.
• Active reviewer in category-A journals and reputed conferences.
• Published my research in an ABDC-A/Scopus Q1/ABS-2 journal.</t>
  </si>
  <si>
    <t>MS Office,SPSS,Smart-PLS,Revit,wxmaxima</t>
  </si>
  <si>
    <t>["https:\/\/doi.org\/10.1108\/JEIM-07-2023-0409"]</t>
  </si>
  <si>
    <t>04-Mar-26 01:14 AM</t>
  </si>
  <si>
    <t>Shiva Anil Kshirsagar</t>
  </si>
  <si>
    <t>shivak1307@gmail.com</t>
  </si>
  <si>
    <t>13-Jul-1991</t>
  </si>
  <si>
    <t>English, Hindi,Marathi</t>
  </si>
  <si>
    <t>Anil Kshirsagar</t>
  </si>
  <si>
    <t xml:space="preserve">Flat no. 36, B-Wing, Navratna Society, Mogal Lane, Mahim (West), Mumbai - 400016 </t>
  </si>
  <si>
    <t>St Francis High School, Amravati</t>
  </si>
  <si>
    <t>Amravati, Maharashtra</t>
  </si>
  <si>
    <t>science,mathematics</t>
  </si>
  <si>
    <t>Shri Ramkrishana Junior College, Amravati</t>
  </si>
  <si>
    <t>Physics,Mathematics,Electronics</t>
  </si>
  <si>
    <t>Sir J J College of Architecture, Mumbai, Maharashtra</t>
  </si>
  <si>
    <t>architectural design,townplanning</t>
  </si>
  <si>
    <t>School of Planning and Architecture, New Delhi</t>
  </si>
  <si>
    <t>housing,transportation</t>
  </si>
  <si>
    <t>Transportation and GIS application</t>
  </si>
  <si>
    <t>Symbiosis International University, Pune</t>
  </si>
  <si>
    <t>• Training at IIMM on Public Procurement, 2023
• Training at Delhi Metro Rail Corporation Academy on Preparation of DPR for Metro Project, 2025
• Training of JICA on Procurement, 2024</t>
  </si>
  <si>
    <t>• Letter of Commendation from MMRC for Commissioning of Mumbai Metro Line-3
• Cash Award for Commissioning</t>
  </si>
  <si>
    <t>Autocad Map,autocad,arcgis,qgis,ms office,ms project</t>
  </si>
  <si>
    <t>["ISBN 9789380813424 Exploring the pattern and ideogram of Swastika A universal principal of Sustainability"]</t>
  </si>
  <si>
    <t>Training at IIMM on Public Procurement, 2023 Training at Delhi Metro Rail Corporation Academy on Preparation of DPR for Metro Project, 2025 Training of JICA on Procurement, 2024</t>
  </si>
  <si>
    <t>04-Mar-26 01:18 AM</t>
  </si>
  <si>
    <t>9Y 10M</t>
  </si>
  <si>
    <t>Mumbai Metro Rail Corporation Limited</t>
  </si>
  <si>
    <t>Deputy Town Planner</t>
  </si>
  <si>
    <t>Aug 2023</t>
  </si>
  <si>
    <t>2Y 6M</t>
  </si>
  <si>
    <t>Mumbai Port Authority</t>
  </si>
  <si>
    <t>Deputy Planner</t>
  </si>
  <si>
    <t>Mar 2023</t>
  </si>
  <si>
    <t xml:space="preserve">BG Shirke Construction Technology Pvt Ltd </t>
  </si>
  <si>
    <t>Architect and Urban Planner</t>
  </si>
  <si>
    <t>CIDCO</t>
  </si>
  <si>
    <t>Urban Planner</t>
  </si>
  <si>
    <t>Dec 2020</t>
  </si>
  <si>
    <t>Entitty Architects</t>
  </si>
  <si>
    <t>04-Mar-26 01:19 AM</t>
  </si>
  <si>
    <t>Pankaj Mishra</t>
  </si>
  <si>
    <t>pankaj94mishra@gmail.com</t>
  </si>
  <si>
    <t>01-Jul-1994</t>
  </si>
  <si>
    <t>RAM PRAKASH MISHRA</t>
  </si>
  <si>
    <t>HOUSE NO. 4/182, SECTOR D, BASANTKUNJ YOJANA
HARDOI ROAD, DUBAGGA, LUCKNOW-226003</t>
  </si>
  <si>
    <t>S.V.M.H.S.S., Haldwani</t>
  </si>
  <si>
    <t>UK BOARD, UTTARAKHAND</t>
  </si>
  <si>
    <t>HINDI,ENGLISH, SOCIAL SCIENCE,SCIENCE, MATHEMATICS,SANSKRIT</t>
  </si>
  <si>
    <t>Govt. Jubilee Inter College</t>
  </si>
  <si>
    <t>U.P. Board of High School and Intermediate Education, UTTAR PRADESH</t>
  </si>
  <si>
    <t>PHYSICS,CHEMISTRY ,HINDI, ENGLISH</t>
  </si>
  <si>
    <t>NIT BHOPAL</t>
  </si>
  <si>
    <t>Maulana Azad National Institute of Technology (MANIT), Bhopal, Madhya Pradesh</t>
  </si>
  <si>
    <t>IIT KANPUR</t>
  </si>
  <si>
    <t>Indian Institute of Technology Kanpur, Uttar Pradesh</t>
  </si>
  <si>
    <t>Structural engineering</t>
  </si>
  <si>
    <t>• The detailed information regarding my academic background, research contributions, publications, and professional achievements has been comprehensively documented in my Curriculum Vitae. I kindly request you to refer to the CV for a complete and structured overview of my qualifications and accomplishments.</t>
  </si>
  <si>
    <t>AUTOCAD, MS OFFFICE,ABAQUS,PRIMAVERA,SAP</t>
  </si>
  <si>
    <t>["https:\/\/www.tandfonline.com\/doi\/abs\/10.1080\/24705314.2024.2380939","https:\/\/www.sciencedirect.com\/science\/article\/pii\/S0950061825015715","https:\/\/www.tandfonline.com\/doi\/abs\/10.1080\/24705314.2025.2595370","https:\/\/ascelibrary.org\/doi\/abs\/10.1061\/JBENF2.BEENG-7270","https:\/\/www.scopus.com\/pages\/publications\/85182589465?origin=resultslist","https:\/\/www.scopus.com\/pages\/publications\/85182594130?origin=resultslist","https:\/\/consec24.com\/assets\/images\/CONSEC24-Proceedings-Final.pdf"]</t>
  </si>
  <si>
    <t>MECHANICS OF SOLID,STRUCTURAL ANALYSIS,FINITE ELEMENT METHOD ,DURABILITY OF CONCRETE STRUCTURES</t>
  </si>
  <si>
    <t>LEAD TA IN NPTEL COURSE DEVELOPMENT</t>
  </si>
  <si>
    <t>• Secured All India Rank 106 in Graduate Aptitude Test in Engineering (GATE 2016)
• Best Poster Awards in an international conference in Shanghai, China
ACADEMIC EXCELLENCE AWARD, IIT KANPUR</t>
  </si>
  <si>
    <t>04-Mar-26 01:40 AM</t>
  </si>
  <si>
    <t>Rajendra  S</t>
  </si>
  <si>
    <t>raj66627@gmail.com</t>
  </si>
  <si>
    <t>27-Jun-1966</t>
  </si>
  <si>
    <t>English Hindi Kannada Telugu Tamil Sanskrit</t>
  </si>
  <si>
    <t>M.B. Sadasivaiah</t>
  </si>
  <si>
    <t>11, 1st Main Venkateshwara Layout Attiguppe Vijayanagar Bengaluru Karnataka 560040</t>
  </si>
  <si>
    <t>SSLC</t>
  </si>
  <si>
    <t>Karnataka</t>
  </si>
  <si>
    <t>MathematicsScience &amp; Social studies</t>
  </si>
  <si>
    <t>PU Board</t>
  </si>
  <si>
    <t>Bangalore/Karnataka</t>
  </si>
  <si>
    <t>Physics Chemistry Mathematics Biology</t>
  </si>
  <si>
    <t>Bangalore University</t>
  </si>
  <si>
    <t>Tumkur/Karnataka</t>
  </si>
  <si>
    <t>M.E., Construction Technology</t>
  </si>
  <si>
    <t>AutoCAD MS Office,MSP</t>
  </si>
  <si>
    <t>• Nil</t>
  </si>
  <si>
    <t>Project Head &amp; chief operation role</t>
  </si>
  <si>
    <t>practical experience in construction management in the industry</t>
  </si>
  <si>
    <t>• Several awards &amp; rewards with reputed builders</t>
  </si>
  <si>
    <t>1Y 8M</t>
  </si>
  <si>
    <t>Neo Build Ventures LLP</t>
  </si>
  <si>
    <t>Head Projects at senior VP level</t>
  </si>
  <si>
    <t>bangalore</t>
  </si>
  <si>
    <t>04-Mar-26 01:41 AM</t>
  </si>
  <si>
    <t>04-Mar-26 01:42 AM</t>
  </si>
  <si>
    <t>Paurnima Mirasaheb Sanadi</t>
  </si>
  <si>
    <t>paurnimasanadi@gmail.com</t>
  </si>
  <si>
    <t>17-Mar-2026</t>
  </si>
  <si>
    <t>Hindi English Marathi</t>
  </si>
  <si>
    <t>Mirasaheb Sanadi</t>
  </si>
  <si>
    <t>Sahakarnqgar pune</t>
  </si>
  <si>
    <t>Shikshan Prasarak Mandali's NMV  Girls High Schools , Pune</t>
  </si>
  <si>
    <t>Maharashtra State Board Of Secondary and Higher Secondary Education, Pune</t>
  </si>
  <si>
    <t xml:space="preserve">Mathematics </t>
  </si>
  <si>
    <t>Shikshan Prasarak Mandali's NMV  Junior College  , Pune</t>
  </si>
  <si>
    <t xml:space="preserve">Science </t>
  </si>
  <si>
    <t xml:space="preserve">MIT College Of Engineering ,Kotharude , Pune , Maharashtra </t>
  </si>
  <si>
    <t>Electronics &amp; Telecommunication Engineering</t>
  </si>
  <si>
    <t>B. E ( Electronics and Telecommunication)</t>
  </si>
  <si>
    <t xml:space="preserve">Karve's Institute  , Karvenagar, Pune Maharashtra </t>
  </si>
  <si>
    <t>Master Of Business Administration</t>
  </si>
  <si>
    <t xml:space="preserve">PHD In Finance </t>
  </si>
  <si>
    <t>Marathwada Mitra Mandal Institute Of Management Education Research &amp; Training</t>
  </si>
  <si>
    <t>• Certificate Of FDP Programm Attended  and others</t>
  </si>
  <si>
    <t xml:space="preserve">MS Office </t>
  </si>
  <si>
    <t xml:space="preserve">Bachler  In Business Administration </t>
  </si>
  <si>
    <t>• Taken Various Finance   and Management oriented Subject for BBA &amp; BBA IB Course  like Banking &amp; Finance, Business Project Management, Cases In Finance,  etc where student finds explanation of subject with clearly and  practical examples,interactive and participative lecture, regularity and discipline in teaching.</t>
  </si>
  <si>
    <t xml:space="preserve">Head Of The Department BBA &amp; BBA  IB Course ,  Training And Placement Officer,  Conducted Exam Supervisor and squad officer   at College Level and University Level. </t>
  </si>
  <si>
    <t>04-Mar-26 01:54 AM</t>
  </si>
  <si>
    <t>9Y 0M</t>
  </si>
  <si>
    <t xml:space="preserve">Sinhgad Institute , Pune </t>
  </si>
  <si>
    <t>Feb 2017</t>
  </si>
  <si>
    <t>Puneet Mishra Mishra</t>
  </si>
  <si>
    <t>pmishra@ar.iitr.ac.in</t>
  </si>
  <si>
    <t>10-Oct-1984</t>
  </si>
  <si>
    <t>P C Mishra</t>
  </si>
  <si>
    <t xml:space="preserve">24, Azad Wing ,IIT  Roorkee, Roorkee, Uttarakhand, 247667 </t>
  </si>
  <si>
    <t xml:space="preserve">Pioneer Montessori School </t>
  </si>
  <si>
    <t>U P Board, Lucknow/ UP</t>
  </si>
  <si>
    <t>Maths, science</t>
  </si>
  <si>
    <t>maths,physics, chemistry,english</t>
  </si>
  <si>
    <t>UPTU</t>
  </si>
  <si>
    <t>Integral Institute of Technology, Lucknow/ UP</t>
  </si>
  <si>
    <t>IIT Kharagpur/ West Bengal</t>
  </si>
  <si>
    <t>City Planning</t>
  </si>
  <si>
    <t>Master of City Planning (MCP)</t>
  </si>
  <si>
    <t xml:space="preserve">Urban Planning </t>
  </si>
  <si>
    <t>Indian Institute of Technology, Roorkee</t>
  </si>
  <si>
    <t>• Qualified GATE examination year 2010, AIR 127
• Received MHRD  scholarship at both, IIT Kharagpur and IIT Roorkee</t>
  </si>
  <si>
    <t>Auto Cad,MS Office,Adanco,Smart-Pls</t>
  </si>
  <si>
    <t>["https:\/\/www.sciencedirect.com\/science\/article\/pii\/S0197397525002474?via%3Dihub","https:\/\/ijcua.com\/ijcua\/article\/view\/427","https:\/\/books.google.co.in\/books?hl=en&amp;lr=&amp;id=iwk4EQAAQBAJ&amp;oi=fnd&amp;pg=PA389&amp;dq=puneet+mishra+roorkee&amp;ots=56XanR5Hws&amp;sig=XetZwYg1XJsqPAARzze0bVKbrjI&amp;redir_esc=y#v=onepage&amp;q=puneet%20mishra%20roorkee&amp;f=false","https:\/\/books.google.co.in\/books?hl=en&amp;lr=&amp;id=iwk4EQAAQBAJ&amp;oi=fnd&amp;pg=PA389&amp;dq=puneet+mishra+roorkee&amp;ots=56XanR5Hws&amp;sig=XetZwYg1XJsqPAARzze0bVKbrjI&amp;redir_esc=y#v=onepage&amp;q=puneet%20mishra%20roorkee&amp;f=false"]</t>
  </si>
  <si>
    <t>Architecural Design,Building Construction, Theory of Design, History of Architecture</t>
  </si>
  <si>
    <t>Warden Boys Hostel</t>
  </si>
  <si>
    <t>04-Mar-26 02:46 AM</t>
  </si>
  <si>
    <t>7Y 8M</t>
  </si>
  <si>
    <t>Suresh Goel &amp; Associates (SGA), N. Delhi</t>
  </si>
  <si>
    <t>Architect</t>
  </si>
  <si>
    <t>Oct 2007</t>
  </si>
  <si>
    <t>Apr 2009</t>
  </si>
  <si>
    <t>Gian. P. Mathur &amp; Associates, New Delhi</t>
  </si>
  <si>
    <t>Jul 2009</t>
  </si>
  <si>
    <t>Nov 2009</t>
  </si>
  <si>
    <t>Mar 2010</t>
  </si>
  <si>
    <t>Rudrabhishek Enterprises Pvt. Ltd. (REPL)</t>
  </si>
  <si>
    <t>Assistant Manager (Planning)</t>
  </si>
  <si>
    <t>Lucknow</t>
  </si>
  <si>
    <t>Jan 2014</t>
  </si>
  <si>
    <t>Maharaja Agrasen University</t>
  </si>
  <si>
    <t xml:space="preserve">Associate Professor </t>
  </si>
  <si>
    <t>Solan, H P</t>
  </si>
  <si>
    <t>Feb 2014</t>
  </si>
  <si>
    <t>Dec 2017</t>
  </si>
  <si>
    <t>3Y 10M</t>
  </si>
  <si>
    <t>Surya Prakash Vasarashetla</t>
  </si>
  <si>
    <t>suryam2020@yahoo.com</t>
  </si>
  <si>
    <t>21-May-1980</t>
  </si>
  <si>
    <t>English, Hindi ,Telugu,Kannada</t>
  </si>
  <si>
    <t>Chandra Shekhar</t>
  </si>
  <si>
    <t>I-703, Vasant Vihar Tower, Pancard Club Road, Baner, Pune, Maharashtra - 411045</t>
  </si>
  <si>
    <t>Jawahar Navodaya Vidyalaya, Medak (district), Telangana</t>
  </si>
  <si>
    <t>Mathematics,Science,Social Science</t>
  </si>
  <si>
    <t>Mathematics, Physics, Chemistry,Biology</t>
  </si>
  <si>
    <t>Jawaharlal Nehru Technological University, Hyderabad</t>
  </si>
  <si>
    <t>Sri Venkateshwara College of Architecture, Hyderabad, Telangana</t>
  </si>
  <si>
    <t>Design, Construction, Advanced Construction,Town Planning,Structures,Human Settlements,Building Science,Building Services,Computer Aided Design,Climatology</t>
  </si>
  <si>
    <t>Indian Institute of Technology Roorkee (IIT), Roorkee</t>
  </si>
  <si>
    <t>IIT Roorkee, Roorkee, Uttarakhand</t>
  </si>
  <si>
    <t>Planning Design,Infrastructure Planning,Integrated Rural Development,Economics,Housing,Planning Legislation, GIS,Planning Principles,Demography</t>
  </si>
  <si>
    <t>• Special Course on “Geospatial Technologies for Urban &amp; Regional Planning” from Indian Institute of Remote Sensing (IIRS) / ISRO, Dehradun</t>
  </si>
  <si>
    <t>• University Topper and gold medalist - Architecture, 2003, JNTU, Hyderabad.
• College Topper and PV Narasimha Rao Gold Medalist, Architecture, 2003</t>
  </si>
  <si>
    <t xml:space="preserve"> AutoCAD, MS Office,MS Project , Adobe Illustrator,QGIS</t>
  </si>
  <si>
    <t>1. https://www.jstor.org/stable/resrep22055?searchText=au%3A%22Elleni%20Ashebir%22&amp;searchUri=%2Faction%2FdoBasicSearch%3Fsi%3D1%26Query%3Dau%253A%2522Elleni%2BAshebir%2522%26so%3Drel&amp;ab_segments=0%2Fbasic_phrase_search%2Fcontrol&amp;refreqid=fastly-default</t>
  </si>
  <si>
    <t>1. https://www.wri.org/research/synergizing-land-value-capture-tod</t>
  </si>
  <si>
    <t>• Received USD 15,000 for research work to test the Accessibility Tool in India from WRI, Washington DC and World Bank, USA.</t>
  </si>
  <si>
    <t>• 2022 - Guided two M.Tech (planning) students from CEPT, Ahamedabad in their research projects as part of their final semester course work requirement.
• 2022 - Guided one M.Tech (planning) students from GNDU, Amristrar in his thesis as part of final semester course work requirement.
• 2025 - Visiting Prof. for Local Area Planning Studio at NICMAR, Pune (Semester-I, 2025-26 academic year)</t>
  </si>
  <si>
    <t>Senior Manager</t>
  </si>
  <si>
    <t>• 2013 - Collaboration with EMBARQ Turkiye for pedestrianisation and public transport works
• 2014 - Collaboration with ADB for future cities assessment in Indoensia, Srilanka and India
• 2015 - Collaboration with WRI Africa for Energy/Electricity Access in Tanzania
• 2016 - Collaboration with WRI Mexico for Accessibility tool testing in India and Mexico contexts
• 06 - Collaboration with NASA and WRI USA for Air quality testing project
• 2017 - Collaboration with WRI USA for Urban Data Analytics and Resource Watch Platform</t>
  </si>
  <si>
    <t>04-Mar-26 06:06 AM</t>
  </si>
  <si>
    <t>20Y 10M</t>
  </si>
  <si>
    <t>WRI India</t>
  </si>
  <si>
    <t>Jan 2013</t>
  </si>
  <si>
    <t>9Y 11M</t>
  </si>
  <si>
    <t>Egis GeoPLan India</t>
  </si>
  <si>
    <t>4Y 7M</t>
  </si>
  <si>
    <t>All India Institute of Local Self Government (AIILSG)</t>
  </si>
  <si>
    <t>May 2007</t>
  </si>
  <si>
    <t>May 2008</t>
  </si>
  <si>
    <t>IIT Roorkee</t>
  </si>
  <si>
    <t>Research Associate / Project Planner</t>
  </si>
  <si>
    <t>Greater Noida</t>
  </si>
  <si>
    <t>Jul 2006</t>
  </si>
  <si>
    <t>Sri Venkateshwara College of Architecture</t>
  </si>
  <si>
    <t xml:space="preserve">Asst.Professor </t>
  </si>
  <si>
    <t>Oct 2003</t>
  </si>
  <si>
    <t>Jul 2004</t>
  </si>
  <si>
    <t>NUP-vacancy-021</t>
  </si>
  <si>
    <t>Engineering Mathematics</t>
  </si>
  <si>
    <t>Ardra A</t>
  </si>
  <si>
    <t>ardra.math@gmail.com</t>
  </si>
  <si>
    <t>09-Dec-1992</t>
  </si>
  <si>
    <t>English,Hindi,Malayalam</t>
  </si>
  <si>
    <t>Prashant N</t>
  </si>
  <si>
    <t>Sarojam (PRA-209), Kodamthuruthu, Kuthiathode P.O., Cherthala, Alappuzha, Kerala, PIN - 688533</t>
  </si>
  <si>
    <t>Kendriya Vidyalaya No. 1 , Naval Base, Kochi</t>
  </si>
  <si>
    <t>CBSE, Kochi</t>
  </si>
  <si>
    <t>Science Stream</t>
  </si>
  <si>
    <t>University of Delhi</t>
  </si>
  <si>
    <t>Hans Raj College, Delhi</t>
  </si>
  <si>
    <t>Mathematics</t>
  </si>
  <si>
    <t>B.Sc. (Hons) Mathematics</t>
  </si>
  <si>
    <t xml:space="preserve"> Mathematics</t>
  </si>
  <si>
    <t>NIT Calicut</t>
  </si>
  <si>
    <t>NIT Calicut, Kerala</t>
  </si>
  <si>
    <t>M.Sc. Mathematics</t>
  </si>
  <si>
    <t>Mathematics - Partial Differential Equations</t>
  </si>
  <si>
    <t>IIT Palakkad</t>
  </si>
  <si>
    <t>• DST INSPIRE Fellowship (JRF and SRF)
• NIT Calicut M.Sc. Mathematics Gold Medalist</t>
  </si>
  <si>
    <t>C, C++,SQL,Maxima,Mathematica,MATLAB,MS Office,LaTeX</t>
  </si>
  <si>
    <t>2 published/accepted (2 under review)</t>
  </si>
  <si>
    <t>["https:\/\/www.aimsciences.org\/article\/doi\/10.3934\/eect.2024066","https:\/\/arxiv.org\/abs\/2602.14545","https:\/\/arxiv.org\/abs\/2208.05183","https:\/\/arxiv.org\/abs\/2510.23157"]</t>
  </si>
  <si>
    <t>• DST INSPIRE Fellowship for PhD (JRF and SRF)</t>
  </si>
  <si>
    <t>04-Mar-26 08:41 AM</t>
  </si>
  <si>
    <t>Senior Research Fellow</t>
  </si>
  <si>
    <t>Palakkad, Kerala</t>
  </si>
  <si>
    <t>Nov 2025</t>
  </si>
  <si>
    <t>Senior Research Fellow (Ad Hoc)</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</si>
  <si>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</si>
  <si>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</si>
  <si>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</si>
  <si>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</si>
  <si>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</si>
  <si>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</si>
  <si>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</si>
  <si>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</si>
  <si>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</si>
  <si>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</si>
  <si>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</si>
  <si>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</si>
  <si>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</si>
  <si>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</si>
  <si>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</si>
  <si>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</si>
  <si>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Urban and Regional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</si>
  <si>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</si>
  <si>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</si>
  <si>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</si>
  <si>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</si>
  <si>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</si>
  <si>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</si>
  <si>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</si>
  <si>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04-Mar-26 08:50 AM</t>
  </si>
  <si>
    <t>8Y 6M</t>
  </si>
  <si>
    <t xml:space="preserve">S. B. Patil College of Architecture </t>
  </si>
  <si>
    <t>Asst. Professor</t>
  </si>
  <si>
    <t>5Y 1M</t>
  </si>
  <si>
    <t>S. B. Patil College of Architecture</t>
  </si>
  <si>
    <t>Genesis Architects and Planners</t>
  </si>
  <si>
    <t>Junior Project Architect</t>
  </si>
  <si>
    <t>Sep 2013</t>
  </si>
  <si>
    <t>Matrix Consultants</t>
  </si>
  <si>
    <t>Jr. Architect</t>
  </si>
  <si>
    <t>Apr 2013</t>
  </si>
  <si>
    <t>Shiva's Architects and Planners</t>
  </si>
  <si>
    <t>Trainee Architect</t>
  </si>
  <si>
    <t>Apr 2012</t>
  </si>
  <si>
    <t>Mr. Vedant Prakash</t>
  </si>
  <si>
    <t>prakashvedant25@gmail.com</t>
  </si>
  <si>
    <t>09-Aug-1997</t>
  </si>
  <si>
    <t>Rajesh Kumar</t>
  </si>
  <si>
    <t>305 B,ZOLO Snehangan Residency, Near Euro School, Wakad</t>
  </si>
  <si>
    <t>Dr. Amruta Khedkar</t>
  </si>
  <si>
    <t>DAV Public School</t>
  </si>
  <si>
    <t>Jharkhand</t>
  </si>
  <si>
    <t>Maths,English,Science,Social Science</t>
  </si>
  <si>
    <t>English,Accountancy,Economics,Business Studies</t>
  </si>
  <si>
    <t>University of Calcutta</t>
  </si>
  <si>
    <t>Goenka College of Commerce and Business Administration</t>
  </si>
  <si>
    <t>Accountancy,Economics,English,Taxation,Company Law,Principles of Management,Auditing &amp; Assurance,Indian Financial System</t>
  </si>
  <si>
    <t>Bachelor of Commerce</t>
  </si>
  <si>
    <t>Christ University</t>
  </si>
  <si>
    <t>CHRIST (Deemed to be University) Pune Lavasa Campus</t>
  </si>
  <si>
    <t>Economics,Financial Accounting,Marketing management,Security Analysis &amp; Portfolio Management,Risk Management,Business Statistics &amp; Research Methods,Strategic Management</t>
  </si>
  <si>
    <t>CHRIST (Deemed to be University)</t>
  </si>
  <si>
    <t>• NISM-Series-XV: Research Analyst Certification Examination
• UGC NET – Management (Subject Code: 17)</t>
  </si>
  <si>
    <t>MS Office,Canva,Equity Research Report Writing</t>
  </si>
  <si>
    <t>["https:\/\/doi.org\/10.69889\/z0a2ya15","https:\/\/doi.org\/10.69889\/6rh4qh41","10.4018\/979-8-3693-4252-7.ch018"]</t>
  </si>
  <si>
    <t>• Consistently received positive course feedback over the last six semesters.
• Maintained consistently high student satisfaction across the last six semesters.
• Received strong and favorable student feedback during the last six semesters.
• Demonstrated consistent teaching effectiveness as reflected in course feedback over six semesters.</t>
  </si>
  <si>
    <t>Digital Team Head</t>
  </si>
  <si>
    <t>• Awarded the Track-wise Best Paper Award at ICSISE Conference 2025, Shanti Business School, Ahmedabad</t>
  </si>
  <si>
    <t>04-Mar-26 08:53 AM</t>
  </si>
  <si>
    <t>3Y 8M</t>
  </si>
  <si>
    <t>Sri Balaji University, Pune</t>
  </si>
  <si>
    <t>Christ College</t>
  </si>
  <si>
    <t>YES Bank</t>
  </si>
  <si>
    <t>Deputy Manager</t>
  </si>
  <si>
    <t>Wipro Limited</t>
  </si>
  <si>
    <t>Associate</t>
  </si>
  <si>
    <t>Kolkata</t>
  </si>
  <si>
    <t>Dec 2019</t>
  </si>
  <si>
    <t>Harnesh Srichand Makhija</t>
  </si>
  <si>
    <t>makhijaharnesh@gmail.com</t>
  </si>
  <si>
    <t>29-Dec-1985</t>
  </si>
  <si>
    <t>Srichand Makhija</t>
  </si>
  <si>
    <t>101, Marcasite Wing, Tharwani Solitaire, Kalyan-Murbad Road, Kalyan-421301, Mumbai- Maharashtra.</t>
  </si>
  <si>
    <t>Smt. KSP Jai Hind Academy</t>
  </si>
  <si>
    <t>English, social science,science,sindhi,hindi,Marathi</t>
  </si>
  <si>
    <t>CHM College</t>
  </si>
  <si>
    <t>English, Sindhi,Book-keeping,Economics</t>
  </si>
  <si>
    <t>English, Management accounting,financial accounting,cost and auditing,MPP,Computers</t>
  </si>
  <si>
    <t>MIM</t>
  </si>
  <si>
    <t>Advanced financial management, management controls and systems,International business,Marketing Management</t>
  </si>
  <si>
    <t>UGC NET</t>
  </si>
  <si>
    <t>UGC</t>
  </si>
  <si>
    <t>• PMP 35 Hours training completed. Examination pending</t>
  </si>
  <si>
    <t>MS Office,AI,GenAI,Python</t>
  </si>
  <si>
    <t>["https:\/\/link.springer.com\/article\/10.1007\/s10479-021-04189-8","https:\/\/www.emerald.com\/ijmf\/article-abstract\/18\/4\/677\/138582\/Board-characteristics-and-environmental?redirectedFrom=fulltext","https:\/\/www.emerald.com\/ijppm\/article-abstract\/70\/5\/1118\/166915\/An-empirical-investigation-of-the-relationship?redirectedFrom=fulltext","https:\/\/www.emerald.com\/ijppm\/article-abstract\/74\/3\/819\/1239259\/Does-board-gender-diversity-moderate-the-impact-of?redirectedFrom=fulltext","https:\/\/www.uowoajournals.org\/aabfj\/article\/id\/1594\/","https:\/\/www.emerald.com\/jsit\/article-abstract\/28\/1\/1\/1268758\/Uncovering-retailer-resistance-key-barriers-to?redirectedFrom=PDF","https:\/\/www.proquest.com\/openview\/e986e07eb17a79c91e7dce832d0d618f\/1?pq-origsite=gscholar&amp;cbl=7065076"]</t>
  </si>
  <si>
    <t>• Funded research project for the IRDA research grant scheme (Rs. 170000) titled “Insurance awareness among millennials: with reference to purchase and policy holders’ protection”. Final report submitted.
• Funded research project from Somaiya Vidyavihar University (Rs. 100000) titled “M-payment adoption among vendors in India: Barriers and drivers”. The project got approved and paper is published.</t>
  </si>
  <si>
    <t>• Currently, three students are doing a PhD from Somaiya Vidyavihar University under my guidance. One student is working on ESG Framework adoption in MSMEs; the second student is working on the relationship between product-market competition, strategic changes, and firm performance; and the third student was just allocated.</t>
  </si>
  <si>
    <t>Project finance models by using python coding</t>
  </si>
  <si>
    <t>• 20 out of 5</t>
  </si>
  <si>
    <t>Program director for MBA working executive (Online MBA) program, Team Lead for a workstream continuous improvement of faculties initiative, Centre head for Kolkata and Bangalore centres during admission session.</t>
  </si>
  <si>
    <t>Participated in research summer school on empirical finance and accounting research organized by IIM Calcutta in May 2018, Participated in FDP on teaching excellence for management faculty by Dr. Ranjan Banerjee and Dr. Leena Chatterjee (2024)., and Parti</t>
  </si>
  <si>
    <t xml:space="preserve">Participated in a two-week refresher program on emerging trends in finance conducted by KJ Somaiya Institute of Management (2024). </t>
  </si>
  <si>
    <t>35 hours of training start from May 20, 2023 for PMP certification</t>
  </si>
  <si>
    <t>Meet the editors session conducted by Great lakes institute of management, Financial Econometrics Using EViews, BVIMR (2017), and PLS-SEM Modeling Workshop, K. J. Somaiya Institute of Management (2019)</t>
  </si>
  <si>
    <t>• Best Paper Award at 5th SCMHRD S-Team Conference (2024) for "Exploring the Nexus Between Company ESG Performance and Dividend Policy."</t>
  </si>
  <si>
    <t>• Appointed to the Editorial Advisory Board of the Journal of Financial Reporting and Accounting (Q1, C category).
• Guest Editor for Sustainability Journal (MDPI), International Journal of Business and Globalisation (InderScience Publications</t>
  </si>
  <si>
    <t>04-Mar-26 09:29 AM</t>
  </si>
  <si>
    <t>K J Somaiya Institute of Management</t>
  </si>
  <si>
    <t>13Y 6M</t>
  </si>
  <si>
    <t>AMSIMR</t>
  </si>
  <si>
    <t>Jan 2012</t>
  </si>
  <si>
    <t>YTIET</t>
  </si>
  <si>
    <t>Vimlesh Prabhu Desai</t>
  </si>
  <si>
    <t>vimlesh.prabhudesai@gmail.com</t>
  </si>
  <si>
    <t>12-Mar-1972</t>
  </si>
  <si>
    <t>English, Marathi,Hindi,Konkani</t>
  </si>
  <si>
    <t>Govind</t>
  </si>
  <si>
    <t>001, Cary Apts., B B Borkar rd., Alto Porvorim, Goa</t>
  </si>
  <si>
    <t>Many people</t>
  </si>
  <si>
    <t>I am an ex-employee of NICMAR</t>
  </si>
  <si>
    <t>A J De Almeida High School</t>
  </si>
  <si>
    <t>Goa Board</t>
  </si>
  <si>
    <t>P E S's Higher Secondary School</t>
  </si>
  <si>
    <t>Goa University</t>
  </si>
  <si>
    <t>Goa Engineering College, Ponda</t>
  </si>
  <si>
    <t>Electronics &amp; Telecommunications</t>
  </si>
  <si>
    <t>B.E.</t>
  </si>
  <si>
    <t>Dept. of Management Studies , Goa University</t>
  </si>
  <si>
    <t>Master of Management Studies (MMS)</t>
  </si>
  <si>
    <t>Savitri Bai Phule Pune University</t>
  </si>
  <si>
    <t>Marketing management</t>
  </si>
  <si>
    <t>Marketing Management (Public Private Partnership)</t>
  </si>
  <si>
    <t>Savitribai Phule Pune University, #566 rank in QS World University ranking 2026</t>
  </si>
  <si>
    <t>• Solution Consultant—Supply Chain Procurement, SAP
• Six Sigma, KPMG</t>
  </si>
  <si>
    <t>• Merit Scholarship, Goa Board
• Board ranker at SCC examination, Goa Board</t>
  </si>
  <si>
    <t>MS Offcie,SAP,Oracle E-busines suite</t>
  </si>
  <si>
    <t>["https:\/\/onlinelibrary.wiley.com\/doi\/pdf\/10.1111\/dsji.70014 ","http:\/\/www.ppml.url.tw\/EPPM_Journal\/volumns\/15_01_January_2025\/ID_20240007.pdf ","http:\/\/www.ppml.url.tw\/EPPM_Journal\/volumns\/15_01_January_2025\/ID_20240016.pdf","https:\/\/doi.org\/10.1007\/978-3-031-56544-1_14 ","http:\/\/www.ppml.url.tw\/EPPM_Journal\/volumns\/14_02_May_2024\/CSC_2023_ID_14.pdf","https:\/\/www.ipeindia.org\/wp-content\/uploads\/2023\/10\/The-Journal-of-Institute-of-Public-Enterpris.pdf","https:\/\/www.iupindia.in\/0323\/Case%20Folio\/Working_Against.asp ","https:\/\/doi.org\/10.52783\/eel.v13i3.486","https:\/\/www.iupindia.in\/1221\/Business%20Strategy\/Experiential_Modules.asp "," https:\/\/iupindia.in\/ViewArticleDetails.asp?ArticleID=2912"]</t>
  </si>
  <si>
    <t>Strategic Management, International Business, Public Private Partnership, Marketing Management, Business Development,Principles of Management</t>
  </si>
  <si>
    <t>• 4/5</t>
  </si>
  <si>
    <t>Program Director - PGP (ACM), Founding Editor – NIRMAN (University Newsletter), Core Member – SAP Implementation, Member – Board of Studies MBA (Advanced Project Management)</t>
  </si>
  <si>
    <t>Supply Chain Digitization</t>
  </si>
  <si>
    <t>IIM Mumbai</t>
  </si>
  <si>
    <t>• 🏆 Best Presentation Award, 2nd CIC and 15th EPPM Joint Conf., Malaysia, Oct 2025
• 🏆 Best Paper Award, 2nd Construction Safety Conf., Kansas Univ., USA, 2024
• 🏆 Teaching Excellence award by Rotary International, USA
• Note: Two papers are selected in the Malaysian Construction Research Journal, a Scopus-indexed journal; publication is expected in the 4th quarter of the calendar year 2026.</t>
  </si>
  <si>
    <t>• In academics,
• Collaborated with faculty from US universities and published a couple of papers.
• I am involved in community development projects through Rotary International, e.g.
• Arranged a global grant for Robotic upper limb prosthesis for eight beneficiaries in Goa
• Collaborated with GDB Paint and Coating, USA, a global leader in the paint recycling industry, for their Caring with Color initiative for educational institutions.
• Besides the above,
• Collaborated with international partners on various activities, initiatives, and projects during my corporate tenure. e.g. an Israeli EPC firm for a solar thermal project, an Israeli technology partner (while at Abhijeet Group), various agencies in infrastructure and sports (while at GMR), etc.</t>
  </si>
  <si>
    <t>04-Mar-26 09:37 AM</t>
  </si>
  <si>
    <t>28Y 3M</t>
  </si>
  <si>
    <t>Agnel Institute Of Technology and Design</t>
  </si>
  <si>
    <t>Professor</t>
  </si>
  <si>
    <t>Goa</t>
  </si>
  <si>
    <t>Apr 2025</t>
  </si>
  <si>
    <t>NICMAR University of Construction Studies</t>
  </si>
  <si>
    <t>Sr. Associate Professor</t>
  </si>
  <si>
    <t>Goa and Hyderabad</t>
  </si>
  <si>
    <t>4Y 3M</t>
  </si>
  <si>
    <t>7Y 11M</t>
  </si>
  <si>
    <t>Varun Industries Ltd.</t>
  </si>
  <si>
    <t>General Manager (CMD's office)</t>
  </si>
  <si>
    <t>Oct 2011</t>
  </si>
  <si>
    <t>Mar 2012</t>
  </si>
  <si>
    <t>Pyramid Finance Ltd. and Mahadhan Real Estates Pvt. Ltd.(V M Salgaocar Group)</t>
  </si>
  <si>
    <t>NUP-vacancy-027</t>
  </si>
  <si>
    <t>Housing &amp; Real Estate Development</t>
  </si>
  <si>
    <t>04-Mar-26 09:43 AM</t>
  </si>
  <si>
    <t>Sudhanshu Sanjeev Pathak</t>
  </si>
  <si>
    <t>pathaksudhanshu2009@gmail.com</t>
  </si>
  <si>
    <t>26-Nov-1987</t>
  </si>
  <si>
    <t>Marathi, Hindi</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</si>
  <si>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</si>
  <si>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</si>
  <si>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</si>
  <si>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</si>
  <si>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</si>
  <si>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</si>
  <si>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</si>
  <si>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</si>
  <si>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</si>
  <si>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</si>
  <si>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</si>
  <si>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</si>
  <si>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05</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</si>
  <si>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</si>
  <si>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</si>
  <si>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</si>
  <si>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</si>
  <si>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</si>
  <si>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 Best Paper Award</t>
  </si>
  <si>
    <t>04-Mar-26 09:44 AM</t>
  </si>
  <si>
    <t>16Y 3M</t>
  </si>
  <si>
    <t>Man Infra Construction LTD</t>
  </si>
  <si>
    <t>Junior Engineering</t>
  </si>
  <si>
    <t>Dec 2009</t>
  </si>
  <si>
    <t>Aug 2011</t>
  </si>
  <si>
    <t>D Y Patil College of Engineering, Akurdi, Pune</t>
  </si>
  <si>
    <t>Vijayakumar Natesan</t>
  </si>
  <si>
    <t>vijaycivil18@gmail.com</t>
  </si>
  <si>
    <t>09-Jun-1986</t>
  </si>
  <si>
    <t>Natesan</t>
  </si>
  <si>
    <t>7/182, Thandagoundanur
Belukurichi (Post), Namakkal (District),</t>
  </si>
  <si>
    <t>Govt. Higher Secondary School Belukurich</t>
  </si>
  <si>
    <t>State Board</t>
  </si>
  <si>
    <t>tamil, English</t>
  </si>
  <si>
    <t>Vocational Group</t>
  </si>
  <si>
    <t>Anna University Coimbatore</t>
  </si>
  <si>
    <t>Institute of Road &amp; Transport Technology, Erode.</t>
  </si>
  <si>
    <t>Anna University Chennai</t>
  </si>
  <si>
    <t>Alagappa Chettiar College of Engineering &amp; Technology, Karaikudi</t>
  </si>
  <si>
    <t>Indian Institute of Technology, Hyderabad</t>
  </si>
  <si>
    <t>• I completed more than 10 NPTEL courses</t>
  </si>
  <si>
    <t>• I was honored as an NPTEL Discipline Star in recognition of my academic excellence, and I also emerged as a topper in several Swayam NPTEL courses, reflecting my strong commitment to continuous learning and subject mastery</t>
  </si>
  <si>
    <t>AutoCAD</t>
  </si>
  <si>
    <t>Q1</t>
  </si>
  <si>
    <t>["https:\/\/www.sciencedirect.com\/science\/article\/abs\/pii\/S0143974X2400138X"]</t>
  </si>
  <si>
    <t>• 3</t>
  </si>
  <si>
    <t>Working as a Head of Department</t>
  </si>
  <si>
    <t>FDP in AICTE</t>
  </si>
  <si>
    <t>NPTEL courses</t>
  </si>
  <si>
    <t>NEP2020</t>
  </si>
  <si>
    <t>• I was honored as an NPTEL Discipline Star in recognition of my academic excellence, and I also emerged as a topper in several Swayam NPTEL courses, reflecting my strong commitment to continuous learning and subject mastery.</t>
  </si>
  <si>
    <t>04-Mar-26 10:01 AM</t>
  </si>
  <si>
    <t>7Y 6M</t>
  </si>
  <si>
    <t>Madanapalle Institute of Technology &amp; Science (MITS), Madanapalle</t>
  </si>
  <si>
    <t>Assistant Professor and Head</t>
  </si>
  <si>
    <t xml:space="preserve">MADANAPALLE </t>
  </si>
  <si>
    <t>5Y 5M</t>
  </si>
  <si>
    <t>Akshaya College of Engineering and Technology (ACET), Coimbatore</t>
  </si>
  <si>
    <t>Coimbatore</t>
  </si>
  <si>
    <t>Jun 2013</t>
  </si>
  <si>
    <t>Nov 2014</t>
  </si>
  <si>
    <t>Karpagam College of Engineering (KCE), Coimbatore</t>
  </si>
  <si>
    <t>Dec 2014</t>
  </si>
  <si>
    <t>Jul 2015</t>
  </si>
  <si>
    <t>Prathmesh Umesh Tawade</t>
  </si>
  <si>
    <t>pratham.tawade@gmail.com</t>
  </si>
  <si>
    <t>17-Dec-1983</t>
  </si>
  <si>
    <t>Marathi, English</t>
  </si>
  <si>
    <t>Umesh</t>
  </si>
  <si>
    <t>402 Mangalya Cha, Near Nest Maternity Hospital, Behind SBI Naupada Branch, Naupada, Thane (West)- 400602</t>
  </si>
  <si>
    <t>Dr Bedekar Vidya Mandir</t>
  </si>
  <si>
    <t>Thane/Maharashtra</t>
  </si>
  <si>
    <t xml:space="preserve">Sanskrit </t>
  </si>
  <si>
    <t>Mulund College of Commerce</t>
  </si>
  <si>
    <t>Mumbai/Maharashtra</t>
  </si>
  <si>
    <t>Maths, Accounts,OC</t>
  </si>
  <si>
    <t>Joshi Bedekar College</t>
  </si>
  <si>
    <t>International Finance</t>
  </si>
  <si>
    <t>Dr V N Bedekar Institute of Management Studies</t>
  </si>
  <si>
    <t>M.M.S</t>
  </si>
  <si>
    <t>NMIMS University</t>
  </si>
  <si>
    <t>JAIIB
CAIIB</t>
  </si>
  <si>
    <t>• Cleared UGC NET in Management And Commerce
• Published one case in Ivey Publication which is listed on HBR as well
• Got the Champion Award for one quarter in the institute for exemplary contribution to the instituional devlopment</t>
  </si>
  <si>
    <t>08</t>
  </si>
  <si>
    <t>Financial Regulations</t>
  </si>
  <si>
    <t>• Averge Course feedback for the last 6 semester is in the range of 3.85 To 4.25 (out of 5) for the different courses.</t>
  </si>
  <si>
    <t>NAAC Coordinator</t>
  </si>
  <si>
    <t>• Received an award for BRIMS Champion award for the exemplary contributionm to the institution devlopment for one of the quarter.</t>
  </si>
  <si>
    <t>• I am a part of International connect committeee of the institute which looks after the academic collaboration for the progarmmes.</t>
  </si>
  <si>
    <t>04-Mar-26 10:10 AM</t>
  </si>
  <si>
    <t>17Y 0M</t>
  </si>
  <si>
    <t>Thane</t>
  </si>
  <si>
    <t>3Y 0M</t>
  </si>
  <si>
    <t xml:space="preserve">N.M. College of Commerce and Economic Autonomous </t>
  </si>
  <si>
    <t>Coordinator M.Com (Banking And Finance)</t>
  </si>
  <si>
    <t xml:space="preserve">Vile Parle </t>
  </si>
  <si>
    <t>Nov 2021</t>
  </si>
  <si>
    <t>Feb 2023</t>
  </si>
  <si>
    <t>1Y 3M</t>
  </si>
  <si>
    <t>S K Somiaya College (Under Somaiya Vidyavihar University)</t>
  </si>
  <si>
    <t>Vidyavihar</t>
  </si>
  <si>
    <t>S K Somaiya College of Arts, Science And Commerce</t>
  </si>
  <si>
    <t xml:space="preserve">NSDL E Governance </t>
  </si>
  <si>
    <t>Assistant Manager</t>
  </si>
  <si>
    <t>Dec 2013</t>
  </si>
  <si>
    <t>Shubha Bamney</t>
  </si>
  <si>
    <t>shubhabamney17@gmail.com</t>
  </si>
  <si>
    <t>19-Jul-1997</t>
  </si>
  <si>
    <t>Ram Bilas Bamney</t>
  </si>
  <si>
    <t>A-6 ANUPAM NAGAR NEAR AWADHPURI, BHOPAL, Madhya Pradesh</t>
  </si>
  <si>
    <t>St. Xaviers SR. Sec. Co-Ed School</t>
  </si>
  <si>
    <t>CBSE, Bhopal, MP</t>
  </si>
  <si>
    <t>Maths,Science,Social,English,Hindi</t>
  </si>
  <si>
    <t>Physics, Chemistry,Maths</t>
  </si>
  <si>
    <t>University Institute Of technology, Rajiv Gandhi Proudyogiki Vishwavidyalaya</t>
  </si>
  <si>
    <t>University Institute Of technology, Rajiv Gandhi Proudyogiki Vishwavidyalaya, Bhopal, MP</t>
  </si>
  <si>
    <t>Transportation Engineering</t>
  </si>
  <si>
    <t>MS by Research in Transportation</t>
  </si>
  <si>
    <t>University of Mississippi, Oxford, MS</t>
  </si>
  <si>
    <t>University of Mississippi, Oxford, MS, United States of America</t>
  </si>
  <si>
    <t>Transportation planning</t>
  </si>
  <si>
    <t>• Engineer in Trainee</t>
  </si>
  <si>
    <t>• Presented multiple papers at World conferences and the most prestigious conferences in Transportation
• Internship experiences at the prestigious AAA Foundation for Traffic Safety.
• Reached the final round of the 3-minute thesis competition.</t>
  </si>
  <si>
    <t>MS office, R, GIS, Tableau,Stata</t>
  </si>
  <si>
    <t>• Given TA duties consistently for the Traffic and transportation Engineering courses</t>
  </si>
  <si>
    <t>• Runner-up at RGPV state-level table tennis tournament
• Winner of RGPV nodal-level Table Tennis tournament
• Silver medal in inter-school Table Tennis tournament
• Winner of extempore speech competition</t>
  </si>
  <si>
    <t>• The University of Mississippi (Graduate Research Assistant)
• Investigating the change in travel demand due to online shopping using household travel surveys.
• Travel behavior, mobility barriers, and willingness to use micro-transit by senior citizens using survey data.
• Effect of built environment and transportation accessibility on mental well-being
• AAA Founadtion for Traffic Safety, Washington (D.C.) (Research Intern)
• ·        Use of Alternative Transportation and Life Satisfaction in Older Drivers: AAA LongROAD study (Research brief)
• Primary investigator in a research project studying the impact of use of alternative modes of transportation (other than driving) on life satisfaction among older drivers using complex longitudinal data.
• ·        Pedestrian Fatalities on Urban Arterial Roads at Night: An In-Depth Crash Analysis and Three Case Studies (Technical Report)
• Contributed to a research project by preparing cluster density maps of pedestrian fatalities in three cities of Charlotte, Memphis and Albuquerque.</t>
  </si>
  <si>
    <t>04-Mar-26 10:11 AM</t>
  </si>
  <si>
    <t>NUP-vacancy-009</t>
  </si>
  <si>
    <t>Landscape Architecture / Environmental Architecture</t>
  </si>
  <si>
    <t>Shraddha Omkar Samudra</t>
  </si>
  <si>
    <t>sosamudra@gmail.com</t>
  </si>
  <si>
    <t>27-Jan-1981</t>
  </si>
  <si>
    <t>Omkar</t>
  </si>
  <si>
    <t>Shrom Design Studio, Plot no. 21,22, Sopan baug, Balewadi, 411045</t>
  </si>
  <si>
    <t>Vidya Pratishthan's Bal Vikas Mandir, Baramati</t>
  </si>
  <si>
    <t>SSC, Maharashtra Board</t>
  </si>
  <si>
    <t>English, Marathi, Hindi, SST, Maths,Science,&amp; Arts</t>
  </si>
  <si>
    <t>T. C. College, Baramati</t>
  </si>
  <si>
    <t>HSC, Maharashtra Board</t>
  </si>
  <si>
    <t>Physics, Chemistry, Maths,Biology, English,and Hindi</t>
  </si>
  <si>
    <t>SPPU, Pune</t>
  </si>
  <si>
    <t>BKPS College of Architecture, Pune</t>
  </si>
  <si>
    <t>As per CoA,As per 5year B.Arch Course</t>
  </si>
  <si>
    <t>D Y Patil University, Ambi Pune</t>
  </si>
  <si>
    <t>D Y Patil University's School of Architecture, Ambi Pune</t>
  </si>
  <si>
    <t xml:space="preserve"> Design, Energy Management, Research,Environmental Architecture,Environmental Laws &amp; Legislation, Sustainability</t>
  </si>
  <si>
    <t>M. Arch in Environmental Architecture</t>
  </si>
  <si>
    <t>Environmental Architecture</t>
  </si>
  <si>
    <t>• Faculty Lead for National Level Net Zero Building Design (Office Building Design category) competition,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
• Received Gold Medal for overall performance while pursuing Master of Architecture – Mar’23
• Received recognition as a Juror for successfully participating in the Guinness World Record for the making of the largest collage out of Biodegradable sanitary pads on World Women’s Day- Oct’22.</t>
  </si>
  <si>
    <t>Autocad, Revit</t>
  </si>
  <si>
    <t>• Average Course feedback I would rate as 4.5/5
• Independently led and administered the Department of Architecture as Head of the Institute Incharge, overseeing academic, administrative, and institutional responsibilities in critical circumstances.
• Proven academic leader with national-level mentorship success at Solar Decathlon India (Finalist 2025, Runner-Up 2024).
• Recipient of Excellence in Teaching Award – Indian Institute of Architects (2023).
• Consistent record of guiding students to top ranks in competitions conducted by the Indian Institute of Architects and KONBAC.</t>
  </si>
  <si>
    <t xml:space="preserve">Head of the Institute In charge &amp; Program Head (Masters) </t>
  </si>
  <si>
    <t>• Faculty Lead for the National-Level Net Zero Building Design (Office Building Design) competition at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t>
  </si>
  <si>
    <t>04-Mar-26 10:14 AM</t>
  </si>
  <si>
    <t>30Y 8M</t>
  </si>
  <si>
    <t>D Y Patil University School of Architecture, Ambi Pune</t>
  </si>
  <si>
    <t>Head of the Institute In charge</t>
  </si>
  <si>
    <t>6Y 6M</t>
  </si>
  <si>
    <t>Arch Group Consultants, Dubai, UAE</t>
  </si>
  <si>
    <t>Dubai, UAE</t>
  </si>
  <si>
    <t>Mar 2007</t>
  </si>
  <si>
    <t>Feb 2008</t>
  </si>
  <si>
    <t>Mandar Sikachi &amp; Associates</t>
  </si>
  <si>
    <t>Junior Architect</t>
  </si>
  <si>
    <t>Baramati</t>
  </si>
  <si>
    <t>Aug 2003</t>
  </si>
  <si>
    <t>Oct 2006</t>
  </si>
  <si>
    <t>Dhananjay Datar &amp; Associates</t>
  </si>
  <si>
    <t>Dec 2006</t>
  </si>
  <si>
    <t>Feb 2007</t>
  </si>
  <si>
    <t>Architecture + Planning + Engineering + Counsel (APEC), India at Thimphu, Bhutan</t>
  </si>
  <si>
    <t>Bhutan</t>
  </si>
  <si>
    <t>Sep 2010</t>
  </si>
  <si>
    <t>Rohit Vyas</t>
  </si>
  <si>
    <t>drrohitcivil@gmail.com</t>
  </si>
  <si>
    <t>09-Aug-1989</t>
  </si>
  <si>
    <t>Shankar Lal Vyas</t>
  </si>
  <si>
    <t>C-225, Mahaveer Marg, Malaviya Nagar,Jaipur-302017</t>
  </si>
  <si>
    <t>Rashtriya sahayak vidyalaya</t>
  </si>
  <si>
    <t>RBSE Rajasthan</t>
  </si>
  <si>
    <t>Physiscs,Chemistry,Maths</t>
  </si>
  <si>
    <t>Rajasthan Technical University</t>
  </si>
  <si>
    <t>Govt. College of Engineering &amp; Technology, Bikaner</t>
  </si>
  <si>
    <t>Jai Narain Vyas University</t>
  </si>
  <si>
    <t>MBM Engineering College Jodhpur</t>
  </si>
  <si>
    <t>Geotechnical Engineering</t>
  </si>
  <si>
    <t>Master of Engineering in Geotechnical Engineering</t>
  </si>
  <si>
    <t>Earthquake Engineering</t>
  </si>
  <si>
    <t>Malaviya National Institute of Engineering &amp; Technology, Jaipur</t>
  </si>
  <si>
    <t>• Thesis submission certificate</t>
  </si>
  <si>
    <t>• Got best paper award at IIT Hyderabad and rewarded by 300 Euros by springer</t>
  </si>
  <si>
    <t xml:space="preserve">AutoCAD,MS office ,ETABS,SAP2000,Seismosignals,Seismomatch,Prism </t>
  </si>
  <si>
    <t>["10.1061\/JSDCCC\/SCENG-2087 ","https:\/\/doi.org\/10.1007\/s42107-024-01255-x ","https:\/\/doi.org\/10.1007\/978-981-97-9885-8_33","https:\/\/doi.org\/10.1007\/978-981-97-6367-2_38 ","https:\/\/doi.org\/10.1007\/978-981-99-1579-8_25 ","https:\/\/doi.org\/10.1038\/s41598-025-26603-y "," https:\/\/doi.org\/10.3390\/buildings14010033","https:\/\/doi.org\/10.1007\/978-981-13-8253-6_18 "]</t>
  </si>
  <si>
    <t>no</t>
  </si>
  <si>
    <t>• Taught structural analysis and energy efficiency in buildings in current semester in which secure 86/100 score in nboth subjects</t>
  </si>
  <si>
    <t>• Awarded by 100 euros by Springer publication for best paper at conference (SICE 2022) organized by IIT Hyderabad.</t>
  </si>
  <si>
    <t>• working with Earthquake research centre, Sultan Qaboos university Oman and published articles</t>
  </si>
  <si>
    <t>04-Mar-26 10:17 AM</t>
  </si>
  <si>
    <t>6Y 7M</t>
  </si>
  <si>
    <t>Poornima University Jaipur</t>
  </si>
  <si>
    <t>Jaipur</t>
  </si>
  <si>
    <t>Govt college of engineering &amp; technology Bikaner</t>
  </si>
  <si>
    <t>Assistant Professor (contract)</t>
  </si>
  <si>
    <t>BIKANER</t>
  </si>
  <si>
    <t>6Y 5M</t>
  </si>
  <si>
    <t>NUP-vacancy-008</t>
  </si>
  <si>
    <t>Architectural Conservation / Construction Management</t>
  </si>
  <si>
    <t>Akshay Anil Wayal</t>
  </si>
  <si>
    <t>akshaywayal69@gmail.com</t>
  </si>
  <si>
    <t>02-Feb-1992</t>
  </si>
  <si>
    <t>Anil Vishnu Wayal</t>
  </si>
  <si>
    <t xml:space="preserve">Sinhgad Road
B 205 Shwetambari Apts, Nr. P.L Deshpande Garden, Parvati, Sinhgad Road, Pune </t>
  </si>
  <si>
    <t xml:space="preserve">J.N Petit Technical High School, Bund Garden, Pune </t>
  </si>
  <si>
    <t xml:space="preserve">SSC Board </t>
  </si>
  <si>
    <t>SSC</t>
  </si>
  <si>
    <t xml:space="preserve">P. Jog junior College, Kothrud , Pune </t>
  </si>
  <si>
    <t>HSC</t>
  </si>
  <si>
    <t>HSC,PCM</t>
  </si>
  <si>
    <t xml:space="preserve">Savitribai Phule Pune University </t>
  </si>
  <si>
    <t xml:space="preserve">Pad. Dr. D.Y Patil College of Architecture, Akurdi, Pune </t>
  </si>
  <si>
    <t>Construction Project Management</t>
  </si>
  <si>
    <t>Shri. Jagdishprasad Jhbaharmal Tibrewala University, Rajasthan</t>
  </si>
  <si>
    <t>Affordable housing,PMAY</t>
  </si>
  <si>
    <t xml:space="preserve">Architecture </t>
  </si>
  <si>
    <t>• Best Alumni of DYPCOA</t>
  </si>
  <si>
    <t xml:space="preserve">Autocad,Ms office ,sketchup ,ms office </t>
  </si>
  <si>
    <t>["","","",""]</t>
  </si>
  <si>
    <t xml:space="preserve">Research ,architectural design ,building Services </t>
  </si>
  <si>
    <t>• Average 80% of feedback for Every subject</t>
  </si>
  <si>
    <t>DVV Committee Member for NAAC, BoS Member for Interior Design, Thesis Co-ordinator</t>
  </si>
  <si>
    <t>• Best Alumni Award at DYPCOA in 2025</t>
  </si>
  <si>
    <t>• Studio and Site Visit Co-Ordinator for International Studio at MIT ADT SOA in collaboration with La'Trobe University Australia</t>
  </si>
  <si>
    <t>04-Mar-26 10:39 AM</t>
  </si>
  <si>
    <t>9Y 3M</t>
  </si>
  <si>
    <t>MIT ADT University, School Of Architecture, Pune</t>
  </si>
  <si>
    <t>3Y 7M</t>
  </si>
  <si>
    <t xml:space="preserve">Unique Architects </t>
  </si>
  <si>
    <t xml:space="preserve">Architect </t>
  </si>
  <si>
    <t>Oct 2016</t>
  </si>
  <si>
    <t>Oct 2017</t>
  </si>
  <si>
    <t xml:space="preserve">Sinhgad Institutes </t>
  </si>
  <si>
    <t>KJ Trinity College of Architecture</t>
  </si>
  <si>
    <t>Jul 2022</t>
  </si>
  <si>
    <t>Dr. Nalini Kulkarni Kulkarni</t>
  </si>
  <si>
    <t>nalinikulkarni682@gmail.com</t>
  </si>
  <si>
    <t>21-Feb-1982</t>
  </si>
  <si>
    <t>Siddharth Kulkarni</t>
  </si>
  <si>
    <t>403 Runwal Swaranjali , Prathmesh Park Balewadi Pune  Maharashtra 411045</t>
  </si>
  <si>
    <t>Central  Hindu Girls School Varanasi</t>
  </si>
  <si>
    <t>CBSE, Varanasi Uttar Pradesh</t>
  </si>
  <si>
    <t>English , Sanskrit, Maths, Science</t>
  </si>
  <si>
    <t>Accountancy, Business Studies, English, Economics</t>
  </si>
  <si>
    <t>Banaras Hindu University</t>
  </si>
  <si>
    <t>Faculty of Commerce BHU, Varanasi, U.P.</t>
  </si>
  <si>
    <t>Accounts, Economics,management , Marketing,statistics</t>
  </si>
  <si>
    <t>Bcom (Hons)</t>
  </si>
  <si>
    <t xml:space="preserve">Mcom </t>
  </si>
  <si>
    <t>Mahatma Gandhi Kashi Vidyapith</t>
  </si>
  <si>
    <t>• Appointed as empallament officer in IGNOU Regional Centre pune Balewadi
• External Examiner appointed in Indira university
• External Examiner in D.Y Patil Akrudi
• External Examiner B.R Gholap College
• Paper Checking  for SPPU, Indira University</t>
  </si>
  <si>
    <t xml:space="preserve">MS office </t>
  </si>
  <si>
    <t>04-Mar-26 10:42 AM</t>
  </si>
  <si>
    <t>04-Mar-26 10:43 AM</t>
  </si>
  <si>
    <t>Shanul Gawshinde</t>
  </si>
  <si>
    <t>shanulg.gawshinde@gmail.com</t>
  </si>
  <si>
    <t>06-Nov-1987</t>
  </si>
  <si>
    <t>Virendra Gawshinde</t>
  </si>
  <si>
    <t>1, new officers colonyDiversion Road Khargone, M.P 451001</t>
  </si>
  <si>
    <t>St. Jude's Hr Sec School Khargone</t>
  </si>
  <si>
    <t>MP Board</t>
  </si>
  <si>
    <t>DAVV Indore</t>
  </si>
  <si>
    <t>Pioneer Institute of Professional Studies Indore</t>
  </si>
  <si>
    <t>Vikram University Ujjain</t>
  </si>
  <si>
    <t xml:space="preserve">Prestige Institute of Management Studies </t>
  </si>
  <si>
    <t>Marketing &amp; Finance</t>
  </si>
  <si>
    <t>Management - Marketing</t>
  </si>
  <si>
    <t>IMS, DAVV Indore</t>
  </si>
  <si>
    <t>• Master’s Program with Data Scientist from Simplilearn</t>
  </si>
  <si>
    <t>SEM PLS</t>
  </si>
  <si>
    <t>04-Mar-26 10:44 AM</t>
  </si>
  <si>
    <t>12Y 11M</t>
  </si>
  <si>
    <t>Symbiosis Institute of Management Studies, SIU Pune</t>
  </si>
  <si>
    <t xml:space="preserve">University School of Business, Chandigarh University </t>
  </si>
  <si>
    <t>Mohali Chandigarh</t>
  </si>
  <si>
    <t>Indian Institute of Management Indore</t>
  </si>
  <si>
    <t>International Exchange Executive</t>
  </si>
  <si>
    <t>Indore</t>
  </si>
  <si>
    <t>Academic Associate</t>
  </si>
  <si>
    <t>Nov 2015</t>
  </si>
  <si>
    <t>Highbrow Market Research Pvt Ltd</t>
  </si>
  <si>
    <t>Assistant Relationship Manager</t>
  </si>
  <si>
    <t>Mar 2015</t>
  </si>
  <si>
    <t>Amruta Shrikrishna Garud</t>
  </si>
  <si>
    <t>amrutagarud.iitb@gmail.com</t>
  </si>
  <si>
    <t>21-Sep-1989</t>
  </si>
  <si>
    <t>Marathi, English,Hindi</t>
  </si>
  <si>
    <t>Omkar Anil Gune</t>
  </si>
  <si>
    <t>Flat D5 A301, Rahul Park, Atul Nagar, Warje, Pune</t>
  </si>
  <si>
    <t>Manas Marathe, Shridhar Kumbhar</t>
  </si>
  <si>
    <t>Architecture and Planning</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</si>
  <si>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</si>
  <si>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</si>
  <si>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</si>
  <si>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</si>
  <si>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</si>
  <si>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</si>
  <si>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</si>
  <si>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</si>
  <si>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</si>
  <si>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</si>
  <si>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</si>
  <si>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</si>
  <si>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</si>
  <si>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</si>
  <si>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</si>
  <si>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</si>
  <si>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</si>
  <si>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</si>
  <si>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</si>
  <si>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04-Mar-26 10:50 AM</t>
  </si>
  <si>
    <t>5Y 6M</t>
  </si>
  <si>
    <t>MKSSS's Dr. Bhanuben Nanavati College of Architecture</t>
  </si>
  <si>
    <t>URCON Consultants</t>
  </si>
  <si>
    <t>Architect-Urban Planner</t>
  </si>
  <si>
    <t>Third Wave Design Pune</t>
  </si>
  <si>
    <t>Jun 2012</t>
  </si>
  <si>
    <t>Swati  Madhukar  Bahale</t>
  </si>
  <si>
    <t>sb14563@yahoo.com</t>
  </si>
  <si>
    <t>11-Jul-1985</t>
  </si>
  <si>
    <t>Marathi, hindi</t>
  </si>
  <si>
    <t>MADHUKAR</t>
  </si>
  <si>
    <t>304, Sapphire, near gokul bunglow, Mahatma Phule road, Dombivli West, Dombivli, Maharastra state</t>
  </si>
  <si>
    <t>Manibai Gujarati Highschool, Amravati, Maharastra</t>
  </si>
  <si>
    <t>Maharastra state board of secondary and higher secondary education,pune , maharastra</t>
  </si>
  <si>
    <t>Marathi, Sanskrit, English, Mathmatics</t>
  </si>
  <si>
    <t>Brijlal Biyani Science college Amravati, Maharstra</t>
  </si>
  <si>
    <t>Maharastra State Board of Secondary and Higher Secondary Education, Pune, Maharastra</t>
  </si>
  <si>
    <t>English, Sanskrit, Maths and stats. , Physics</t>
  </si>
  <si>
    <t xml:space="preserve">Sant Gadgebaba Amravati University </t>
  </si>
  <si>
    <t>College of Engineering and Technology, Akola, Maharastra state</t>
  </si>
  <si>
    <t>Architecture design, Building construction, Structure, Building Material, Solid geometry and Scale drawing, History of Architecture, Professional practice,Applied Climatology,Perspective and Sciography,Working Drawing,Building services and Equipment, Appr</t>
  </si>
  <si>
    <t>School of Planning and Architecture, Bhopal, Madhya Pradesh</t>
  </si>
  <si>
    <t>Design studio-I and workshop,Urban design methods and techniques,Transport planning for urban design, site and urban system planning,Techniques for sustainable development , housing-Policies,urban renewal and conservation,urban design project management</t>
  </si>
  <si>
    <t>M.Arch Urban Design</t>
  </si>
  <si>
    <t>Development of Sustainable Transportation Index (SusTAIN) and its Application to Mixed-Use Neighborhoods in India</t>
  </si>
  <si>
    <t>Sungkyunkwan University, Suwon, South Korea</t>
  </si>
  <si>
    <t>• Received 1st award in 'Rethinking Cities' workshop conducted in 'Zurich meet Seoul' event in October 2019.
• Received SKKU STEM Scholarship includes 100% tution waiver to pursue doctoral studies at Sungkyunkwan University, South Korea.
• Receive the appreciation from Poornima University, Jaipur, India under the faculty incentive scheme for the excellent academic results of students for session 2016-2017.
• Qualified in Graduate Aptitude Test in Engineering (GATE 2014) and received scholarship for 2 years Master of Architecture (M. Arch) studies at School of Planning and Architecture, Bhopal, India.</t>
  </si>
  <si>
    <t>Autocad, MS Office,ArcGIS 10.8.2,Adobe Photoshop CS6, Adobe illustrator,InDesign,QGIS 3.22.13</t>
  </si>
  <si>
    <t>["https:\/\/doi.org\/10.3390\/ijgi14120479","https:\/\/link.springer.com\/chapter\/10.1007\/978-981-95-0156-4_5","https:\/\/doi.org\/10.3390\/land13081325","https:\/\/www.mdpi.com\/2073-445X\/12\/5\/1002","https:\/\/doi.org\/10.3390\/en15197054","https:\/\/discovery.ucl.ac.uk\/id\/eprint\/10134197\/1\/ISUF2021-LiSailer-Final.pdf","https:\/\/dx.doi.org\/10.2139\/ssrn.3207216"]</t>
  </si>
  <si>
    <t>Not teaching currently</t>
  </si>
  <si>
    <t>• Work as the teaching assistant during phd 8 th semester of phd work.</t>
  </si>
  <si>
    <t>Worked as Deputy Head of the Poornima University, Jaipur in 2017</t>
  </si>
  <si>
    <t>• Collaboration in teaching : 1. Delivered the guest lecture to the students of architecture on topic ' Urban Development of Navi Mumbai' in Yeungnam University, Daegu, South Korea
• Collaboration through International forum:
• Serving as an IFOU Young Ambassador for IFOU Forum.
• Conducted webinar on ‘Sustainable inclusive urban development and regeneration from analysis to strategy in International Forum on Urbanism (IFOU) Young Ambassador Webinar series: Campfire Conversation</t>
  </si>
  <si>
    <t>04-Mar-26 10:52 AM</t>
  </si>
  <si>
    <t>4Y 0M</t>
  </si>
  <si>
    <t>VIT's PVP College of Architecture, Pirangut, Pune</t>
  </si>
  <si>
    <t>Feb 2018</t>
  </si>
  <si>
    <t>Nov 2018</t>
  </si>
  <si>
    <t>Poornima University, Jaipur, Rajasthan</t>
  </si>
  <si>
    <t>Deputy HOD and Assistant Professor</t>
  </si>
  <si>
    <t>Jaipur, Rajasthan</t>
  </si>
  <si>
    <t>RSMS Architect, Delhi</t>
  </si>
  <si>
    <t>Delhi</t>
  </si>
  <si>
    <t>Nov 2013</t>
  </si>
  <si>
    <t>Vistar Architecture Consultancy</t>
  </si>
  <si>
    <t>Akola, Maharastra</t>
  </si>
  <si>
    <t>Feb 2012</t>
  </si>
  <si>
    <t>Charumitra Agrawal</t>
  </si>
  <si>
    <t>charumitragrawal@gmail.com</t>
  </si>
  <si>
    <t>27-Jan-1985</t>
  </si>
  <si>
    <t>ENGLISH,hindi</t>
  </si>
  <si>
    <t>GAURAV GUPTA</t>
  </si>
  <si>
    <t>904/A BUILDING, WOODSVILLE PHASE 3, BORHADEWADI, MOSHI, PUNE -412105, MAHARASHTRA</t>
  </si>
  <si>
    <t>DR KIRTI RAJHANS</t>
  </si>
  <si>
    <t>CONSTRUCTION MANAGEMENT</t>
  </si>
  <si>
    <t>ST. FRANCIS SECONDARY SCHOOL</t>
  </si>
  <si>
    <t>CBSE, AGRA(U.P)</t>
  </si>
  <si>
    <t>PCMB</t>
  </si>
  <si>
    <t>HOLY PUBLIC SCHOOL</t>
  </si>
  <si>
    <t>UP TECHNICAL UNIVERSITY</t>
  </si>
  <si>
    <t>FACULTY OF ENGINEERING AND TECHNOLOGY, AGRA COLLEGE, AGRA (U.P)</t>
  </si>
  <si>
    <t>ELECTRONICS AND COMMUNICATION ENGINEERING, DIGITAL ELECTRONICS</t>
  </si>
  <si>
    <t>B.TECH</t>
  </si>
  <si>
    <t>ELECTRONICS AND COMMUNICATION ENGINEERING</t>
  </si>
  <si>
    <t>RAJIV GANDHI PRODYOGIK VISHWVIDYALAYA</t>
  </si>
  <si>
    <t>MADHAV INSTITUTE OF TECCHNOLOGY AND SCIENCES, GWALIOR, M.P</t>
  </si>
  <si>
    <t>WIRELESS COMMUNICATION ,ANTENNA AND WAVE PROPOGATION, CODING THEORY</t>
  </si>
  <si>
    <t>M.E</t>
  </si>
  <si>
    <t>COMMUNICATION, CONTROL AND NETWORK ENGINEERING</t>
  </si>
  <si>
    <t>NARSEE MONJEE INSTITUTE OF MANAGEMENT STUDIES</t>
  </si>
  <si>
    <t>NMIMS</t>
  </si>
  <si>
    <t>HUMAN RESOURCE MANAGEMENT,ORGANISATION BEHAVIOUR,STRATEGIC MANAGEMENT,BUSINESS COMMUNICATION,MARKETING MANAGEMENT,BUSINESS ETHICS</t>
  </si>
  <si>
    <t>HUMAN RESOURCE MANAGEMENT</t>
  </si>
  <si>
    <t>NICMAR, PUNE</t>
  </si>
  <si>
    <t>• Professional certifications in instructional design and content development, strengthening expertise in digital learning and academic resource creation. Key certifications include:
• Certified Instructional Design Specialist (Henry Harvin Academ</t>
  </si>
  <si>
    <t>• Gold Medalist – Awarded for Distinction with Honors in the M.E. (Communication Control &amp; Network Engineering) program.
• Universal Human Values (UHV) – Level 1 – Successfully completed the AICTE-sponsored Faculty Development Program on Universal Human Values.
• Universal Human Values (UHV) – Level 2 – Successfully completed the advanced AICTE-sponsored Faculty Development Program on Universal Human Values.</t>
  </si>
  <si>
    <t>MS OFFICE, POWERPOINT</t>
  </si>
  <si>
    <t>HUMAN RESOURCE MANAGEMENT, ORGANISATION MANAGEMENT,CORPORATE COMMUNICATION, STRATEGIC HUMAN RESOURCE MANAGEMENT,MANAGEMENT FUNDAMENTALS</t>
  </si>
  <si>
    <t>• Maintained consistently positive course feedback from students across the last six semesters, reflecting effective teaching, clear communication, and well-structured course delivery. Feedback highlights strengths in conceptual clarity, engaging classroom interaction, and supportive mentorship, contributing to a constructive learning environment and improved student understanding across both management and engineering courses.</t>
  </si>
  <si>
    <t>MBA Division Coordinator; Student Profiling Coordinator; Conference Coordinator – Data Management, Student Orientation Coordinator and Facilitator</t>
  </si>
  <si>
    <t>UHV-1, UHV -2</t>
  </si>
  <si>
    <t>IKIGAI</t>
  </si>
  <si>
    <t>04-Mar-26 10:55 AM</t>
  </si>
  <si>
    <t>ITM UNIVERSE</t>
  </si>
  <si>
    <t>ASSISTANT PROFESSOR</t>
  </si>
  <si>
    <t>GWALIOR</t>
  </si>
  <si>
    <t>Feb 2013</t>
  </si>
  <si>
    <t>SRM UNIVERSITY</t>
  </si>
  <si>
    <t>CHENNAI</t>
  </si>
  <si>
    <t>ASM IBMR</t>
  </si>
  <si>
    <t>PUNE</t>
  </si>
  <si>
    <t>PSFM Services</t>
  </si>
  <si>
    <t>CONSULTANT</t>
  </si>
  <si>
    <t>REMOTE/ HYBRID</t>
  </si>
  <si>
    <t>Mar 2026</t>
  </si>
  <si>
    <t>NUP-vacancy-004</t>
  </si>
  <si>
    <t>Smitha Rakesh Yadav</t>
  </si>
  <si>
    <t>smitayadav@nicmar.ac.in</t>
  </si>
  <si>
    <t>01-Aug-1974</t>
  </si>
  <si>
    <t>Rakesh Yadav</t>
  </si>
  <si>
    <t>C-601, Western Avenue, Opp Mall of the Millenium, Wakad , Pune 411057</t>
  </si>
  <si>
    <t>Smitha Yadav</t>
  </si>
  <si>
    <t>SoC</t>
  </si>
  <si>
    <t>St Anthonys High School</t>
  </si>
  <si>
    <t>Science,Maths ,Social Science, English</t>
  </si>
  <si>
    <t>St Xaviers High school</t>
  </si>
  <si>
    <t>Govt College of Engineering , GOA</t>
  </si>
  <si>
    <t>PhD (Civil Engineering)</t>
  </si>
  <si>
    <t>College of Engineering, Pune(COEP)</t>
  </si>
  <si>
    <t>["https:\/\/www.scopus.com\/results\/authorNamesList.uri?name=name&amp;st1=Yadav&amp;st2=Smitha&amp;institute=NICMAR+University+Pune&amp;origin=searchauthorlookup","https:\/\/scholar.google.com\/citations?user=aJ3g0WQAAAAJ&amp;hl=en"]</t>
  </si>
  <si>
    <t>Estimation and Costing,Project Procurement and Tendering,Contracts and Claims management ,Estimation and Tendering workshop</t>
  </si>
  <si>
    <t>• 34</t>
  </si>
  <si>
    <t>Dean School of Construction and Head School of Construction</t>
  </si>
  <si>
    <t>nil</t>
  </si>
  <si>
    <t>04-Mar-26 10:59 AM</t>
  </si>
  <si>
    <t>20Y 8M</t>
  </si>
  <si>
    <t>NICMAR University Pune and NICMAR Trust</t>
  </si>
  <si>
    <t>Sachin  Uttam Chavan</t>
  </si>
  <si>
    <t>prof.sachinchavan@gmail.com</t>
  </si>
  <si>
    <t>24-Dec-1983</t>
  </si>
  <si>
    <t xml:space="preserve">EnglishHindi ,Hindi </t>
  </si>
  <si>
    <t xml:space="preserve">Uttam </t>
  </si>
  <si>
    <t xml:space="preserve">G 102 , Shree Residency B wing , opp savatamali mandir , Bhumkar Nagar , Narhe Pune , Maharashtra , India </t>
  </si>
  <si>
    <t>Dr.Ravi Kshirsagar</t>
  </si>
  <si>
    <t xml:space="preserve">NICMAR Business School </t>
  </si>
  <si>
    <t xml:space="preserve">KBPV Pune </t>
  </si>
  <si>
    <t xml:space="preserve">Maharshtra  state Board </t>
  </si>
  <si>
    <t xml:space="preserve">SSMM PUNE </t>
  </si>
  <si>
    <t xml:space="preserve">Commerce </t>
  </si>
  <si>
    <t xml:space="preserve">Savitribai Phule Pune University Pune </t>
  </si>
  <si>
    <t xml:space="preserve">Costing ,Accounting  </t>
  </si>
  <si>
    <t xml:space="preserve">Savitribai Phule Pune University , Pune </t>
  </si>
  <si>
    <t xml:space="preserve">DICER Pune </t>
  </si>
  <si>
    <t xml:space="preserve">Financial Management </t>
  </si>
  <si>
    <t xml:space="preserve">YCMOU Nashik </t>
  </si>
  <si>
    <t xml:space="preserve">Commerce and Management </t>
  </si>
  <si>
    <t xml:space="preserve">Business Administration, Finance  </t>
  </si>
  <si>
    <t>Kavayitri Bahinabai Chaudhari North Maharashtra University, Jalgaon</t>
  </si>
  <si>
    <t>• Dimploma in Taxation from Pune University - 2006
• Government Diploma in Co-operation &amp; Accountancy</t>
  </si>
  <si>
    <t>04-Mar-26 11:02 AM</t>
  </si>
  <si>
    <t xml:space="preserve">Balaji Institute of International Business , Sri Balaji University Pune </t>
  </si>
  <si>
    <t xml:space="preserve">Professor </t>
  </si>
  <si>
    <t xml:space="preserve">Tathawade Pune </t>
  </si>
  <si>
    <t>Sep 2023</t>
  </si>
  <si>
    <t>IFFEL</t>
  </si>
  <si>
    <t xml:space="preserve">Lonavala </t>
  </si>
  <si>
    <t xml:space="preserve">Zeal Institute of Management </t>
  </si>
  <si>
    <t xml:space="preserve">Professor , Director , Group Director </t>
  </si>
  <si>
    <t xml:space="preserve">Pune </t>
  </si>
  <si>
    <t>13Y 4M</t>
  </si>
  <si>
    <t>04-Mar-26 11:03 AM</t>
  </si>
  <si>
    <t>Nishant Hari</t>
  </si>
  <si>
    <t>nishanthari.civil@gmail.com</t>
  </si>
  <si>
    <t>14-Apr-1980</t>
  </si>
  <si>
    <t>Hindi,English,malayalam</t>
  </si>
  <si>
    <t>Hareendran A K</t>
  </si>
  <si>
    <t>B 204, Silver Avenue, Kolivery Village, Kalina, Mumbai</t>
  </si>
  <si>
    <t>KV No. 2</t>
  </si>
  <si>
    <t>Maths,science</t>
  </si>
  <si>
    <t>KV No. 1</t>
  </si>
  <si>
    <t>Maths,physics,chemsitry,biology</t>
  </si>
  <si>
    <t>Calicut Univeristy</t>
  </si>
  <si>
    <t>B.Tech (Civil)</t>
  </si>
  <si>
    <t>NICMAR</t>
  </si>
  <si>
    <t>NICMAR, Pune</t>
  </si>
  <si>
    <t>Advanced Construction Management</t>
  </si>
  <si>
    <t>• Member of Institution of Civil Engineers (MICE) and Chartered Civil Engineer from ICE, UK
MRICS
• Management Development programme on Individual excellence from XLRI</t>
  </si>
  <si>
    <t>• Was selected in Management Trainee Scheme (MTS) in year 2006 through a rigorous selection process in L&amp;T.
• Completed Certificate courses from IIM Ahmedabad for Infrastructure Project Finance and Management Development Program
• Project Controls Head for Defense Project in Vizag</t>
  </si>
  <si>
    <t>Primavera,MS Project,Power BI,MS Office,SAP</t>
  </si>
  <si>
    <t>• No</t>
  </si>
  <si>
    <t xml:space="preserve">Head of Project Monitoring Group in Kalpataru for Infrastructure Division </t>
  </si>
  <si>
    <t>• MTS in L&amp;T</t>
  </si>
  <si>
    <t>04-Mar-26 11:13 AM</t>
  </si>
  <si>
    <t>21Y 6M</t>
  </si>
  <si>
    <t>Kalpataru Projects International Limited</t>
  </si>
  <si>
    <t xml:space="preserve">Head of Project Monitoring Group </t>
  </si>
  <si>
    <t>ITD Cementation India Limited</t>
  </si>
  <si>
    <t>Planning Head</t>
  </si>
  <si>
    <t xml:space="preserve">KEC International </t>
  </si>
  <si>
    <t>Planning and Project Control Head</t>
  </si>
  <si>
    <t>Dec 2021</t>
  </si>
  <si>
    <t xml:space="preserve">Tata Projects </t>
  </si>
  <si>
    <t>Planning and Contracts Head</t>
  </si>
  <si>
    <t>Feb 2019</t>
  </si>
  <si>
    <t>Larsen &amp; Toubro Limited</t>
  </si>
  <si>
    <t>DGM</t>
  </si>
  <si>
    <t>India</t>
  </si>
  <si>
    <t>Arindam Debroy</t>
  </si>
  <si>
    <t>debroyarindam1@gmail.com</t>
  </si>
  <si>
    <t>09-Jul-1987</t>
  </si>
  <si>
    <t>Ajoy Kumar Debroy</t>
  </si>
  <si>
    <t>B1, 501, Awho Twin Towers
Omega IV, Greater Noida, 201310</t>
  </si>
  <si>
    <t>Kendriya Vidyalaya O.N.G.C, Agartala</t>
  </si>
  <si>
    <t>English, Mathematics, Social science, Hindi</t>
  </si>
  <si>
    <t>Kendriya Vidyalaya Khanapara, Guwahati</t>
  </si>
  <si>
    <t>Physics, Chemistry, Biology, Mathematics, English,Physical Education</t>
  </si>
  <si>
    <t>Gauhati University</t>
  </si>
  <si>
    <t>Assam Engineering College Guwahati</t>
  </si>
  <si>
    <t>Industrial and Production Engineering</t>
  </si>
  <si>
    <t>Bachelor of Engineering</t>
  </si>
  <si>
    <t>Jadavpur University</t>
  </si>
  <si>
    <t>Jadavpur University, Kolkata</t>
  </si>
  <si>
    <t>Production Engineering</t>
  </si>
  <si>
    <t xml:space="preserve">Masters of Engineering </t>
  </si>
  <si>
    <t>Supply chain management</t>
  </si>
  <si>
    <t>• I am the CO-PI of an ANRF funded project under the Advance Research Grant.</t>
  </si>
  <si>
    <t>["https:\/\/link.springer.com\/article\/10.1007\/s11144-025-02935-8","https:\/\/doi.org\/10.1016\/j.tranpol.2024.05.029","https:\/\/doi.org\/10.1177\/22779752231170922"," https:\/\/doi.org\/10.1111\/ijcs.12786","https:\/\/doi.org\/10.1007\/s40890-021-00123-6","10.4018\/978-1-7998-7206-1.ch012","https:\/\/pdfs.semanticscholar.org\/88d8\/ceb99fda744224f58349c00e096e781b8970.pdf"]</t>
  </si>
  <si>
    <t>• Driving under pressure: Predicting and mitigating accident risk during final mile of freight deliveries. It is a ANRF funded project under Advance Research Grant.</t>
  </si>
  <si>
    <t>Management Science, Project Management</t>
  </si>
  <si>
    <t>• 08</t>
  </si>
  <si>
    <t>Co-Chairperson of Student welfare committee</t>
  </si>
  <si>
    <t>Experimental Design workshop</t>
  </si>
  <si>
    <t>• Wi</t>
  </si>
  <si>
    <t>04-Mar-26 11:15 AM</t>
  </si>
  <si>
    <t>IMT Ghaziabad</t>
  </si>
  <si>
    <t>3Y 9M</t>
  </si>
  <si>
    <t xml:space="preserve">Symbiosis Institute of Business Management </t>
  </si>
  <si>
    <t>NUP-vacancy-039</t>
  </si>
  <si>
    <t>Informational Technology</t>
  </si>
  <si>
    <t>Shivani Pandey</t>
  </si>
  <si>
    <t>shivanipnd459@gmail.com</t>
  </si>
  <si>
    <t>07-Jan-1992</t>
  </si>
  <si>
    <t>Dr. Vineet Pandey</t>
  </si>
  <si>
    <t>703, Aakar Enclave, Pimple Nilakh, Pimpri Chinchwad, Pune, Maharashtra - 411027</t>
  </si>
  <si>
    <t>Simpkins School</t>
  </si>
  <si>
    <t>English, Hindi, Math, Science</t>
  </si>
  <si>
    <t>Physics, Chemistry, Maths,Physical Education ,English</t>
  </si>
  <si>
    <t xml:space="preserve">Hindustan Institute of technology and management </t>
  </si>
  <si>
    <t>Information Technology</t>
  </si>
  <si>
    <t>B.Tech in Information Technology</t>
  </si>
  <si>
    <t>Dayalbagh University</t>
  </si>
  <si>
    <t>DEI</t>
  </si>
  <si>
    <t>Computer Science</t>
  </si>
  <si>
    <t>M.Tech in Computer Science</t>
  </si>
  <si>
    <t>Software Engineering</t>
  </si>
  <si>
    <t>Delhi Technological University</t>
  </si>
  <si>
    <t>• SCI-indexed publication in Automated Software Testing; Ph.D. (to be submitted) from Delhi Technological University; over seven years of teaching experience including four years at DTU; currently teaching at Pimpri Chinchwad College of Engineering with consistently outstanding student feedback and active student project mentoring.</t>
  </si>
  <si>
    <t>AI/ML,Optimization Algorithms,Programming languages,Core and applied Computer Science domains</t>
  </si>
  <si>
    <t>SCI/Scopus Conference</t>
  </si>
  <si>
    <t>1/1</t>
  </si>
  <si>
    <t>["https:\/\/journals.sagepub.com\/doi\/10.1177\/1088467X251395503?utm_source=selligent&amp;utm_medium=email&amp;utm_campaign=rac_awa_awab_oth_cyc-published-author-care-journey-v02&amp;utm_content=25u1580054_a&amp;utm_term=&amp;m_i=U87DpkgIMXymHDcQlVNKw8U1nIR5c087gLsYysradqCogt9Zw%2B80tKL%2B2_VVMRtC0XiGH4h0XNuQCXwxOUEkI58gNaflnvjizkfgUQ&amp;nbd=62034622&amp;nbd_source=slgnt&amp;M_BT=1924156747702737","https:\/\/link.springer.com\/chapter\/10.1007\/978-981-33-4543-0_77"]</t>
  </si>
  <si>
    <t>• Institute Seed Money for research project at PCCoE, Pune worth 2,00,000.</t>
  </si>
  <si>
    <t>Design and Analysis of Algorithms</t>
  </si>
  <si>
    <t>• Students' feedback for the courses taught is 85% at PCCoE</t>
  </si>
  <si>
    <t>International Relations coordinator at Department in PCCoE; Result analysis coordinator at department</t>
  </si>
  <si>
    <t>Various FDPs</t>
  </si>
  <si>
    <t>04-Mar-26 11:17 AM</t>
  </si>
  <si>
    <t>3Y 3M</t>
  </si>
  <si>
    <t>Pimpri Chinchwad College of Engineering</t>
  </si>
  <si>
    <t xml:space="preserve">Assistant professor </t>
  </si>
  <si>
    <t>Aditi Sunil Pawar</t>
  </si>
  <si>
    <t>aditisunil2412@gmail.com</t>
  </si>
  <si>
    <t>25-Nov-1986</t>
  </si>
  <si>
    <t>Sunil Pawar</t>
  </si>
  <si>
    <t>304, Building No. 80, Panchavati Society, Vasant Vihar, Thane west, 400610</t>
  </si>
  <si>
    <t>Bedekar School</t>
  </si>
  <si>
    <t>SSC, Thane</t>
  </si>
  <si>
    <t>Marathi, Sanskrit, English,Maths,science</t>
  </si>
  <si>
    <t>Vaze-Kelkar College</t>
  </si>
  <si>
    <t>HSC, Thane</t>
  </si>
  <si>
    <t>English,French,Political Science,sociaology,psychology,Economics</t>
  </si>
  <si>
    <t>Mumbai University</t>
  </si>
  <si>
    <t>Vaze-Kelkar College, Mumbai</t>
  </si>
  <si>
    <t>Psychology,Psychological Test &amp; Statistics,Abnormal Psychology,Industrial Organisation Psychology,Cognitive Psychology,Practical on cognitive behaviour &amp; Psychology,Counselling Psychology</t>
  </si>
  <si>
    <t>BA</t>
  </si>
  <si>
    <t>Psychology</t>
  </si>
  <si>
    <t>SNDT University</t>
  </si>
  <si>
    <t xml:space="preserve">Industrial Psychology </t>
  </si>
  <si>
    <t>MA</t>
  </si>
  <si>
    <t>Industrial Psychology</t>
  </si>
  <si>
    <t>MBA Mumbai University</t>
  </si>
  <si>
    <t>SIBM, Mumbai</t>
  </si>
  <si>
    <t>Human Resources</t>
  </si>
  <si>
    <t>Employee well being, HR, Sustainable HR</t>
  </si>
  <si>
    <t>Symbiosis International University</t>
  </si>
  <si>
    <t>• Won 1st prize in research paper presentation on “A study on the impact of AI tools on Students Intellectual Development and learning outcome in Business School” organised by Lala Lajpatrai College of Commerce and Economics under the National Multi-Disciplinary conference.
• Case study has been published in Ivey publishing and Harvard Business review as first Author:The Colours of Change: Kwality Paints - Blending Inclusiveness and Sustainability
• Implemented AI-based chatbot solutions for student revision and mock interview practice, aligning learning with industry-relevant digital skills.
• Won 1st prize in research paper presentation on “A study on the impact of AI tools on Students Intellectual Development and learning outcome in Business School” organised by Lala Lajpatrai College of Commerce and Economics under the National Multi-Disciplinary conference.</t>
  </si>
  <si>
    <t>HR planning and Technology in HR</t>
  </si>
  <si>
    <t>• Ranges from 4.1 to 4.5 out of 5 for various courses</t>
  </si>
  <si>
    <t>Head of International connect committee, Head of student counselling and mentorship</t>
  </si>
  <si>
    <t>• As the head of the International Connect Committee, I have arranged a meeting of more than 12 international universities to advance academic collaboration, including faculty and student exchanges and collaborative research. Out of which, one international university in the QS ranking band of 750-1000 has successfully collaborated with. 3 more International Universities are in discussion for the final signing of the MOU.</t>
  </si>
  <si>
    <t>04-Mar-26 11:19 AM</t>
  </si>
  <si>
    <t>15Y 10M</t>
  </si>
  <si>
    <t>Dr. V N Bedekar Institute of Management Studies</t>
  </si>
  <si>
    <t>Mar 2024</t>
  </si>
  <si>
    <t>Godrej &amp; Boyce</t>
  </si>
  <si>
    <t>Manager-HRBP</t>
  </si>
  <si>
    <t>10Y 7M</t>
  </si>
  <si>
    <t>Foodland</t>
  </si>
  <si>
    <t>HR Trainee</t>
  </si>
  <si>
    <t>Sep 2021</t>
  </si>
  <si>
    <t>Siemens</t>
  </si>
  <si>
    <t>Feb 2009</t>
  </si>
  <si>
    <t>Shashiraj Shivling Chougule</t>
  </si>
  <si>
    <t>shashiraj_chougule@yahoo.co.in</t>
  </si>
  <si>
    <t>20-Feb-1984</t>
  </si>
  <si>
    <t>Shivling</t>
  </si>
  <si>
    <t xml:space="preserve">"Shivshree" Near S T Workshop, Chadanwadi, Miraj, Dist: Sangli, Maharashtra. Pin: 416410 </t>
  </si>
  <si>
    <t>Pradnya Prabodhini Prashala, Vishrambag , Sangli.</t>
  </si>
  <si>
    <t>Kolhapur Board, Sangli, Maharashtra</t>
  </si>
  <si>
    <t>Willingdon College, Sangli</t>
  </si>
  <si>
    <t>Shivaji University,Kolhapur</t>
  </si>
  <si>
    <t>Padmabhushan Vasantdada Patil Institute of Technology, Budhgaon, Sangli, Maharashtra</t>
  </si>
  <si>
    <t>Walchand College of Engineering, Sangli, Maharashtra.</t>
  </si>
  <si>
    <t>Master of Engineering Civil-Structres</t>
  </si>
  <si>
    <t>Earthquake Engineering (Structural engineering)</t>
  </si>
  <si>
    <t xml:space="preserve">Malaviya National Institute of Technology, Jaipur </t>
  </si>
  <si>
    <t>• Best Teacher 2013</t>
  </si>
  <si>
    <t>AutoCAD, MS Office, STAAD Pro, SAP2000</t>
  </si>
  <si>
    <t>["1. https:\/\/doi.org\/10.1061\/JSDCCC.SCENG-1646"," 2. https:\/\/doi.org\/10.1007\/s10518-024-02030-8"," "]</t>
  </si>
  <si>
    <t>Design of reinforced concrete structures , strength of materials, design of bridges, design of steel structures</t>
  </si>
  <si>
    <t>• Good</t>
  </si>
  <si>
    <t>Dean Student affairs.</t>
  </si>
  <si>
    <t>04-Mar-26 11:29 AM</t>
  </si>
  <si>
    <t>Sharad Institute of Technology College of Engineering, Yadrav Ichalkaranji.</t>
  </si>
  <si>
    <t>Ichalkaranji</t>
  </si>
  <si>
    <t>Nomita Singh</t>
  </si>
  <si>
    <t>nomitaagrawal@gmail.com</t>
  </si>
  <si>
    <t>05-Jul-1969</t>
  </si>
  <si>
    <t>Ajay</t>
  </si>
  <si>
    <t>B-10, Jeevan Bahar, 21st Road, Chembur, Mumbai 400071 Maharashtra</t>
  </si>
  <si>
    <t>St. Anthonys Girls High School</t>
  </si>
  <si>
    <t>Maharashtra State Board of Secondary and Higher Secondary Education, Mumbai Maharashtra</t>
  </si>
  <si>
    <t>Maths, Science,English,Marathi</t>
  </si>
  <si>
    <t>R.A.Podar College of Commerce and Economics</t>
  </si>
  <si>
    <t>English, Accounting,Maths</t>
  </si>
  <si>
    <t>University of Bombay</t>
  </si>
  <si>
    <t>R.A.Podar College of Commerce and Economics, Mumbai Maharashtra</t>
  </si>
  <si>
    <t>Financial Accounting and Auditing,IndustrialPsychology,Computer System</t>
  </si>
  <si>
    <t>B.Com.</t>
  </si>
  <si>
    <t>Financial Accounting and Auditing</t>
  </si>
  <si>
    <t>Guru Nanak Khalsa College of Arts Science and Commerce, Mumbai Maharashtra</t>
  </si>
  <si>
    <t>Adv Financial Accounting, Adv Cost Accounting, Economics, Business Policy and Strategic Mgmt,Adv Financial Mgmt,Adv Auditing</t>
  </si>
  <si>
    <t>M.Com.</t>
  </si>
  <si>
    <t>Advanced Accountancy</t>
  </si>
  <si>
    <t>The Institute of Cost Accountants of India</t>
  </si>
  <si>
    <t xml:space="preserve">Mumbai </t>
  </si>
  <si>
    <t>Cost Accounting</t>
  </si>
  <si>
    <t>Commerce</t>
  </si>
  <si>
    <t>Shri JJ Tibrewala University</t>
  </si>
  <si>
    <t>• AICTE qualified UHV faculty</t>
  </si>
  <si>
    <t>• Since 2017 I have conducted Management Development continuous learning sessions on Corporate Finance for the officers and directors of the Indian Audit and Accounts Department (under The Comptroller and Auditor General of India, Government Of India).
• In 2022 I had conducted MDP sessions on selected techniques of Cost and Management Accounting for 4 batches of sales managers of Hyundai Motor India Ltd.</t>
  </si>
  <si>
    <t>• Very Nice - Over the years feedback from students and government officials is consistently above 90%</t>
  </si>
  <si>
    <t>Part of team for Accreditations, Student selection GDPI, International Conference, Inductions, Convocations</t>
  </si>
  <si>
    <t>UHV, IIM Shillong, CRISIL</t>
  </si>
  <si>
    <t>--</t>
  </si>
  <si>
    <t>• Recognized for Research and Development by Shri JJT University, 2019</t>
  </si>
  <si>
    <t>04-Mar-26 11:31 AM</t>
  </si>
  <si>
    <t>39Y 2M</t>
  </si>
  <si>
    <t>Prin. L. N. Welingkar Institute of Management Development and Research (WeSchool) Mumbai</t>
  </si>
  <si>
    <t>Associate Professor - Finance and Accreditation</t>
  </si>
  <si>
    <t>Oct 2019</t>
  </si>
  <si>
    <t>5Y 7M</t>
  </si>
  <si>
    <t>Chetana’s Institute of Management and Research</t>
  </si>
  <si>
    <t xml:space="preserve">Universal Business School </t>
  </si>
  <si>
    <t xml:space="preserve">Institute for Technology and Management </t>
  </si>
  <si>
    <t>8Y 0M</t>
  </si>
  <si>
    <t>Jan 2008</t>
  </si>
  <si>
    <t>11Y 9M</t>
  </si>
  <si>
    <t>Apoorva .</t>
  </si>
  <si>
    <t>apoorvachauhan3@gmail.com</t>
  </si>
  <si>
    <t>03-Mar-2026</t>
  </si>
  <si>
    <t>Ankit Singh</t>
  </si>
  <si>
    <t>House No. 930, Sector-7, Pushp Vihar, New Delhi-110017</t>
  </si>
  <si>
    <t>Canterbury Public School</t>
  </si>
  <si>
    <t>CBSE, Delhi</t>
  </si>
  <si>
    <t>English,Hindi, Maths, Science</t>
  </si>
  <si>
    <t>NVM</t>
  </si>
  <si>
    <t>Englsh, Physics</t>
  </si>
  <si>
    <t>DCRUST</t>
  </si>
  <si>
    <t>Hindu School of Architecture, Sonepat, Haryana</t>
  </si>
  <si>
    <t>IGDTUW</t>
  </si>
  <si>
    <t>IGDTUW, Delhi</t>
  </si>
  <si>
    <t>Town &amp; Urban Planning</t>
  </si>
  <si>
    <t>M.Plan( Urban Planning)</t>
  </si>
  <si>
    <t>• Counsil Of Architecture, Institute of Town Planner of India</t>
  </si>
  <si>
    <t>AutoCAD,revit, gis</t>
  </si>
  <si>
    <t>architecture</t>
  </si>
  <si>
    <t>• .</t>
  </si>
  <si>
    <t>04-Mar-26 11:35 AM</t>
  </si>
  <si>
    <t>CINDA Engineering &amp; Construction Pvt. Ltd.</t>
  </si>
  <si>
    <t>Design Engineer</t>
  </si>
  <si>
    <t>Noida</t>
  </si>
  <si>
    <t>04-Mar-26 11:40 AM</t>
  </si>
  <si>
    <t>Mayadevi Shriram Jadhav</t>
  </si>
  <si>
    <t>mayadevidacc@gmail.com</t>
  </si>
  <si>
    <t>02-Jun-1976</t>
  </si>
  <si>
    <t>shriram</t>
  </si>
  <si>
    <t>25/B2,
Runwal classics
Thergaon</t>
  </si>
  <si>
    <t>Shri Deshikendra Highschool, Latur</t>
  </si>
  <si>
    <t>Latur, Maharashtra</t>
  </si>
  <si>
    <t>Science, Maths,  social science, english</t>
  </si>
  <si>
    <t>Rajarshi Shahu College Latur</t>
  </si>
  <si>
    <t>Aurangabad Board</t>
  </si>
  <si>
    <t>Physics, Chemistry</t>
  </si>
  <si>
    <t>swami Ramanand Teerth Marathawada University, Nanded</t>
  </si>
  <si>
    <t>Hiraben Nanawati Institute of Management, Pune</t>
  </si>
  <si>
    <t>marketing</t>
  </si>
  <si>
    <t>ms office</t>
  </si>
  <si>
    <t>marketing management</t>
  </si>
  <si>
    <t>Technobash event-2026, conference conveyor</t>
  </si>
  <si>
    <t>• Best paper Award in International conference, GSMCOE, Pune</t>
  </si>
  <si>
    <t>04-Mar-26 11:41 AM</t>
  </si>
  <si>
    <t>GSMCOE, Balewadi, Pune</t>
  </si>
  <si>
    <t>pune</t>
  </si>
  <si>
    <t>Prashant Devda</t>
  </si>
  <si>
    <t>devdaprashant483@gmail.com</t>
  </si>
  <si>
    <t>14-Jan-1993</t>
  </si>
  <si>
    <t>English,hindi,gujrati</t>
  </si>
  <si>
    <t>Suresh Chandra Devda</t>
  </si>
  <si>
    <t>Material characterization lab, 5th floor, VMCC, IIT Bombay, Powai, Mumbai 400076. Maharashtra</t>
  </si>
  <si>
    <t>Abhishek Raj Singh</t>
  </si>
  <si>
    <t>Gaytri Shakti Peeth High School, Jobat</t>
  </si>
  <si>
    <t>Board of secondary education, Madhya Pradesh, Bhopal</t>
  </si>
  <si>
    <t>Science,English,mathematics,Social science,hindi,sanskrit,social science</t>
  </si>
  <si>
    <t>Scholars' Yard School, Indore</t>
  </si>
  <si>
    <t>Physics,Chemistry,Mathematics,English,Hindi</t>
  </si>
  <si>
    <t>Rajiv Gandhi Proudyogiki Vishwavidyalaya,</t>
  </si>
  <si>
    <t>Medicaps institute of science and technology, Indore, Madhya Pradesh</t>
  </si>
  <si>
    <t>Concrete technology,construction planing and management,Environmental engineering,construction materials and techniques,strength of materials</t>
  </si>
  <si>
    <t>Visvesvaraya National Institute of Technology (VNIT, Nagpur)</t>
  </si>
  <si>
    <t>Visvesvaraya National Institute of Technology, Nagpur, Maharashtra</t>
  </si>
  <si>
    <t xml:space="preserve">Advance concrete technology,quality and safety in construction,construction planning and control,energy efficient building,construction equipment and methods,sustainable construction engineering,advanced construction techniques,construction contracts and </t>
  </si>
  <si>
    <t>Indian Institute of Technology Bombay, Mumbai, Maharashtra</t>
  </si>
  <si>
    <t>MS Office,Auto CAD,Revit architecture</t>
  </si>
  <si>
    <t>["https:\/\/link.springer.com\/article\/10.1617\/s11527-024-02353-7","https:\/\/link.springer.com\/chapter\/10.1007\/978-3-031-70277-8_27","https:\/\/www.sciencedirect.com\/science\/article\/pii\/S2352710226005589"]</t>
  </si>
  <si>
    <t>Pravin Bhalchandra Telang</t>
  </si>
  <si>
    <t>pravin.telang06@gmail.com</t>
  </si>
  <si>
    <t>12-Jul-1997</t>
  </si>
  <si>
    <t>Bhalchandra Telang</t>
  </si>
  <si>
    <t xml:space="preserve">
Flat No. 103, Pratapgad Building, MHADA 20, IIT Bombay Staff Cooperative Housing Society, Powai, Mumbai - 400076, Maharashtra, India.</t>
  </si>
  <si>
    <t>Yavatmal Public School</t>
  </si>
  <si>
    <t>Central Board of Secondary Education, Yavatmal, Maharashtra</t>
  </si>
  <si>
    <t>English, Hindi,Mathematics,Science,Social Science</t>
  </si>
  <si>
    <t>Amolakchand Mahavidyalaya Yavatmal</t>
  </si>
  <si>
    <t>Maharashtra State Board of Secondary and Higher Secondary Education, Yavatmal, Maharashtra</t>
  </si>
  <si>
    <t>English,Mathematics,Physics,Chemistry,Electrical Maintenance</t>
  </si>
  <si>
    <t>Sant Gadge Baba Amravati University</t>
  </si>
  <si>
    <t>Government College of Engineering Amravati, Maharashtra</t>
  </si>
  <si>
    <t>Transportation Engineering,Geotechnical Engineering,Foundation Engineering,Surveying,Design of Steel Structures, Design of Reinforced Concrete Structures,Engineering Mechanics,Strength of Materials,Fluid Mechanics,Building Construction and Materials,Concr</t>
  </si>
  <si>
    <t xml:space="preserve">Urban Transportation Systems Planning,Traffic Engineering,Pavement Systems Engineering,Behavioural Travel Modelling,Geometric Design and Analysis of High-Speed Roadways,Transportation Project Evaluation and Decision Making,Applied Statistics,Optimization </t>
  </si>
  <si>
    <t>Modeling Travelers' Mode Shift Behaviour and Adoption Dynamics of Current Users of Electric Two-Wheelers</t>
  </si>
  <si>
    <t>• Awarded the prestigious Prime Minister’s Research Fellowship (PMRF) for four years during Ph.D. at IIT Bombay.
• Presented three research papers at the 103rd Transportation Research Board (TRB) Annual Meeting, Washington D.C., USA, January 7-11, 2024.
• Acted as peer reviewer for leading international and national conferences, including the World Conference on Transport Research (WCTR) 2023, Montreal, and WCTR 2026, Toulouse; the International Conference on Transportation Planning &amp; Implementation Methodologies for Developing Countries (TPMDC) 2020 and 2022, IIT Bombay; the Conference of Transportation Research Group of India (CTRG) 2021, NIT Trichy; and the International Conference on Transportation Systems Engineering and Management (CTSEM) 2021, NIT Calicut.
• Qualified GATE in Civil Engineering with a score of 505 and an All-India Rank of 7981.</t>
  </si>
  <si>
    <t>AutoCAD &amp; Civil 3D,MS Office,NLogit,SPSS,R Studio,IIT Pave,VISSIM</t>
  </si>
  <si>
    <t>• Received the prestigious Prime Minister's Research Fellowship (PMRF) Grant for 4 years during Ph.D. at IIT Bombay.</t>
  </si>
  <si>
    <t xml:space="preserve">Project Head Coordinator in the project titled "Monitoring and Evaluation of Road Safety Risk Factors in Mumbai, Pune, and Maharashtra under Bloomberg's Initiative for Global Road Safety (BIGRS)" in collaboration with Johns Hopkins University (JHU), USA. </t>
  </si>
  <si>
    <t>• Project Title: Monitoring and Evaluation of Road Safety Risk Factors in Mumbai, Pune, &amp; Maharashtra under Bloomberg Initiative for Global Road Safety (BIGRS).
• Organization: Johns Hopkins International Injury Research Unit (JHIIRU), Baltimore, USA.
• Duration: June 2022 to present.
• Work Done:
• Served as Project Head Coordinator and primary liaison for the BIGRS project across Mumbai, Pune, and Maharashtra, coordinating all field operations and stakeholder engagement for comprehensive road safety data collection and monitoring activities.
• Led end-to-end coordination of multi-location road safety surveys (speeding, helmet use, seatbelt compliance, drink-driving) across Mumbai, Pune, and Maharashtra as primary contact for consulting agencies.
• Designed and conducted comprehensive training sessions on survey protocols, methodologies, and quality assurance.
• Coordinated extensively with police officials (ADGP, Jt.CP, DCPs in Mumbai, Pune, &amp; Pimpri-Chinchwad) for permissions and collaboration.
• Performed site reconnaissance, inspections, and quality supervision; prepared essential documentation; organized stakeholder workshops, data dissemination events, and international partner field visits; and regularly represented the project in coordination meetings with Johns Hopkins University (JHU) team and BIGRS Embedded Staff.Currently developing manuscripts from the data of the collaborative work.</t>
  </si>
  <si>
    <t>04-Mar-26 11:56 AM</t>
  </si>
  <si>
    <t>Project Research Associate</t>
  </si>
  <si>
    <t>Project Research Scientist</t>
  </si>
  <si>
    <t>04-Mar-26 11:57 AM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</si>
</sst>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101"/>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9585347553</v>
      </c>
      <c r="H2" t="s">
        <v>164</v>
      </c>
      <c r="I2" t="s">
        <v>165</v>
      </c>
      <c r="J2" t="s">
        <v>166</v>
      </c>
      <c r="K2" t="s">
        <v>167</v>
      </c>
      <c r="L2" t="s">
        <v>168</v>
      </c>
      <c r="M2" t="s">
        <v>169</v>
      </c>
      <c r="N2" t="s">
        <v>170</v>
      </c>
      <c r="O2" t="s">
        <v>171</v>
      </c>
      <c r="P2" t="s">
        <v>172</v>
      </c>
      <c r="AI2" t="s">
        <v>173</v>
      </c>
      <c r="AJ2" t="s">
        <v>174</v>
      </c>
      <c r="AK2" t="s">
        <v>175</v>
      </c>
      <c r="AL2">
        <v>83</v>
      </c>
      <c r="AN2">
        <v>2008</v>
      </c>
      <c r="AO2" t="s">
        <v>170</v>
      </c>
      <c r="AP2" t="s">
        <v>176</v>
      </c>
      <c r="AQ2" t="s">
        <v>174</v>
      </c>
      <c r="AR2" t="s">
        <v>177</v>
      </c>
      <c r="AS2">
        <v>93.2</v>
      </c>
      <c r="AU2">
        <v>2010</v>
      </c>
      <c r="AV2" t="s">
        <v>178</v>
      </c>
      <c r="BC2" t="s">
        <v>170</v>
      </c>
      <c r="BD2" t="s">
        <v>179</v>
      </c>
      <c r="BE2" t="s">
        <v>180</v>
      </c>
      <c r="BF2" t="s">
        <v>181</v>
      </c>
      <c r="BG2">
        <v>8.34</v>
      </c>
      <c r="BH2">
        <v>8.34</v>
      </c>
      <c r="BI2">
        <v>2014</v>
      </c>
      <c r="BJ2">
        <v>1</v>
      </c>
      <c r="BL2">
        <v>9</v>
      </c>
      <c r="BN2" t="s">
        <v>170</v>
      </c>
      <c r="BO2" t="s">
        <v>182</v>
      </c>
      <c r="BP2" t="s">
        <v>183</v>
      </c>
      <c r="BQ2" t="s">
        <v>184</v>
      </c>
      <c r="BR2">
        <v>8.64</v>
      </c>
      <c r="BS2">
        <v>8.62</v>
      </c>
      <c r="BT2">
        <v>2016</v>
      </c>
      <c r="BU2">
        <v>12</v>
      </c>
      <c r="BW2">
        <v>15</v>
      </c>
      <c r="BY2" t="s">
        <v>178</v>
      </c>
      <c r="CF2" t="s">
        <v>170</v>
      </c>
      <c r="CG2" t="s">
        <v>185</v>
      </c>
      <c r="CH2" t="s">
        <v>182</v>
      </c>
      <c r="CI2" t="s">
        <v>186</v>
      </c>
      <c r="CJ2">
        <v>2022</v>
      </c>
      <c r="CL2" t="s">
        <v>178</v>
      </c>
      <c r="CN2" t="s">
        <v>178</v>
      </c>
      <c r="CP2" t="s">
        <v>187</v>
      </c>
      <c r="CQ2" t="s">
        <v>170</v>
      </c>
      <c r="CR2">
        <v>5</v>
      </c>
      <c r="CS2">
        <v>4</v>
      </c>
      <c r="CT2">
        <v>1</v>
      </c>
      <c r="CU2" t="s">
        <v>188</v>
      </c>
      <c r="CV2" t="s">
        <v>178</v>
      </c>
      <c r="CZ2" t="s">
        <v>178</v>
      </c>
      <c r="DB2" t="s">
        <v>189</v>
      </c>
      <c r="DC2" t="s">
        <v>190</v>
      </c>
      <c r="DD2" t="s">
        <v>170</v>
      </c>
      <c r="DE2" t="s">
        <v>191</v>
      </c>
      <c r="DF2" t="s">
        <v>178</v>
      </c>
      <c r="DL2" t="s">
        <v>178</v>
      </c>
      <c r="DN2" t="s">
        <v>178</v>
      </c>
      <c r="DP2" t="s">
        <v>192</v>
      </c>
      <c r="DQ2" t="str">
        <f>HYPERLINK("https://nconnect.nicmar.ac.in/storage/profile/69a70d631b02e.png","Download")</f>
        <v>0</v>
      </c>
      <c r="DR2" t="str">
        <f>HYPERLINK("https://nconnect.nicmar.ac.in/pdf/960_resume_1772555888.pdf/Y2FyZWVy","View Resume")</f>
        <v>0</v>
      </c>
      <c r="DS2" t="s">
        <v>193</v>
      </c>
      <c r="DT2" t="s">
        <v>194</v>
      </c>
      <c r="DU2" t="s">
        <v>195</v>
      </c>
      <c r="DV2" t="s">
        <v>196</v>
      </c>
      <c r="DW2" t="s">
        <v>197</v>
      </c>
      <c r="DX2" t="s">
        <v>198</v>
      </c>
      <c r="DY2" t="s">
        <v>199</v>
      </c>
      <c r="DZ2" t="s">
        <v>200</v>
      </c>
      <c r="EA2" t="s">
        <v>201</v>
      </c>
      <c r="EB2" t="s">
        <v>202</v>
      </c>
      <c r="EC2" t="s">
        <v>203</v>
      </c>
      <c r="ED2" t="s">
        <v>197</v>
      </c>
      <c r="EE2" t="s">
        <v>204</v>
      </c>
      <c r="EF2" t="s">
        <v>205</v>
      </c>
      <c r="EG2" t="s">
        <v>206</v>
      </c>
    </row>
    <row r="3" spans="1:158">
      <c r="A3" t="s">
        <v>207</v>
      </c>
      <c r="B3" t="s">
        <v>208</v>
      </c>
      <c r="C3" t="s">
        <v>209</v>
      </c>
      <c r="D3" t="s">
        <v>210</v>
      </c>
      <c r="E3" t="s">
        <v>211</v>
      </c>
      <c r="F3" t="s">
        <v>212</v>
      </c>
      <c r="G3">
        <v>9712385203</v>
      </c>
      <c r="H3" t="s">
        <v>213</v>
      </c>
      <c r="I3" t="s">
        <v>214</v>
      </c>
      <c r="J3" t="s">
        <v>166</v>
      </c>
      <c r="K3" t="s">
        <v>215</v>
      </c>
      <c r="L3" t="s">
        <v>216</v>
      </c>
      <c r="M3" t="s">
        <v>217</v>
      </c>
      <c r="N3" t="s">
        <v>178</v>
      </c>
      <c r="AI3" t="s">
        <v>218</v>
      </c>
      <c r="AJ3" t="s">
        <v>219</v>
      </c>
      <c r="AK3" t="s">
        <v>220</v>
      </c>
      <c r="AL3">
        <v>56</v>
      </c>
      <c r="AN3">
        <v>2005</v>
      </c>
      <c r="AO3" t="s">
        <v>170</v>
      </c>
      <c r="AP3" t="s">
        <v>218</v>
      </c>
      <c r="AQ3" t="s">
        <v>219</v>
      </c>
      <c r="AR3" t="s">
        <v>221</v>
      </c>
      <c r="AS3">
        <v>62</v>
      </c>
      <c r="AU3">
        <v>2007</v>
      </c>
      <c r="AV3" t="s">
        <v>178</v>
      </c>
      <c r="BC3" t="s">
        <v>170</v>
      </c>
      <c r="BD3" t="s">
        <v>222</v>
      </c>
      <c r="BE3" t="s">
        <v>223</v>
      </c>
      <c r="BF3" t="s">
        <v>224</v>
      </c>
      <c r="BG3">
        <v>65</v>
      </c>
      <c r="BI3">
        <v>2010</v>
      </c>
      <c r="BJ3">
        <v>19</v>
      </c>
      <c r="BK3" t="s">
        <v>225</v>
      </c>
      <c r="BL3">
        <v>53</v>
      </c>
      <c r="BM3" t="s">
        <v>226</v>
      </c>
      <c r="BN3" t="s">
        <v>170</v>
      </c>
      <c r="BO3" t="s">
        <v>227</v>
      </c>
      <c r="BP3" t="s">
        <v>223</v>
      </c>
      <c r="BQ3" t="s">
        <v>228</v>
      </c>
      <c r="BR3">
        <v>72</v>
      </c>
      <c r="BT3">
        <v>2012</v>
      </c>
      <c r="BU3">
        <v>31</v>
      </c>
      <c r="BV3" t="s">
        <v>229</v>
      </c>
      <c r="BW3">
        <v>53</v>
      </c>
      <c r="BX3" t="s">
        <v>226</v>
      </c>
      <c r="BY3" t="s">
        <v>178</v>
      </c>
      <c r="CF3" t="s">
        <v>170</v>
      </c>
      <c r="CG3" t="s">
        <v>230</v>
      </c>
      <c r="CH3" t="s">
        <v>231</v>
      </c>
      <c r="CI3" t="s">
        <v>186</v>
      </c>
      <c r="CJ3">
        <v>2021</v>
      </c>
      <c r="CL3" t="s">
        <v>178</v>
      </c>
      <c r="CN3" t="s">
        <v>170</v>
      </c>
      <c r="CO3" t="s">
        <v>232</v>
      </c>
      <c r="CP3" t="s">
        <v>233</v>
      </c>
      <c r="CQ3" t="s">
        <v>170</v>
      </c>
      <c r="CR3" t="s">
        <v>234</v>
      </c>
      <c r="CS3">
        <v>0</v>
      </c>
      <c r="CT3">
        <v>0</v>
      </c>
      <c r="CV3" t="s">
        <v>178</v>
      </c>
      <c r="CZ3" t="s">
        <v>178</v>
      </c>
      <c r="DB3" t="s">
        <v>178</v>
      </c>
      <c r="DC3" t="s">
        <v>235</v>
      </c>
      <c r="DD3" t="s">
        <v>178</v>
      </c>
      <c r="DF3" t="s">
        <v>178</v>
      </c>
      <c r="DL3" t="s">
        <v>170</v>
      </c>
      <c r="DM3" t="s">
        <v>232</v>
      </c>
      <c r="DN3" t="s">
        <v>178</v>
      </c>
      <c r="DP3" t="s">
        <v>236</v>
      </c>
      <c r="DQ3" t="s">
        <v>237</v>
      </c>
      <c r="DR3" t="str">
        <f>HYPERLINK("https://nconnect.nicmar.ac.in/pdf/594_resume_1772555486.pdf/Y2FyZWVy","View Resume")</f>
        <v>0</v>
      </c>
      <c r="DS3" t="s">
        <v>238</v>
      </c>
      <c r="DT3" t="s">
        <v>239</v>
      </c>
      <c r="DU3" t="s">
        <v>240</v>
      </c>
      <c r="DV3" t="s">
        <v>241</v>
      </c>
      <c r="DW3" t="s">
        <v>242</v>
      </c>
      <c r="DX3" t="s">
        <v>243</v>
      </c>
      <c r="DY3" t="s">
        <v>244</v>
      </c>
      <c r="DZ3" t="s">
        <v>245</v>
      </c>
      <c r="EA3" t="s">
        <v>246</v>
      </c>
      <c r="EB3" t="s">
        <v>208</v>
      </c>
      <c r="EC3" t="s">
        <v>247</v>
      </c>
      <c r="ED3" t="s">
        <v>242</v>
      </c>
      <c r="EE3" t="s">
        <v>248</v>
      </c>
      <c r="EF3" t="s">
        <v>249</v>
      </c>
      <c r="EG3" t="s">
        <v>250</v>
      </c>
      <c r="EH3" t="s">
        <v>251</v>
      </c>
      <c r="EI3" t="s">
        <v>208</v>
      </c>
      <c r="EJ3" t="s">
        <v>252</v>
      </c>
      <c r="EK3" t="s">
        <v>242</v>
      </c>
      <c r="EL3" t="s">
        <v>253</v>
      </c>
      <c r="EM3" t="s">
        <v>254</v>
      </c>
      <c r="EN3" t="s">
        <v>255</v>
      </c>
      <c r="EO3" t="s">
        <v>256</v>
      </c>
      <c r="EP3" t="s">
        <v>208</v>
      </c>
      <c r="EQ3" t="s">
        <v>252</v>
      </c>
      <c r="ER3" t="s">
        <v>242</v>
      </c>
      <c r="ES3" t="s">
        <v>257</v>
      </c>
      <c r="ET3" t="s">
        <v>258</v>
      </c>
      <c r="EU3" t="s">
        <v>250</v>
      </c>
    </row>
    <row r="4" spans="1:158">
      <c r="A4" t="s">
        <v>259</v>
      </c>
      <c r="B4" t="s">
        <v>208</v>
      </c>
      <c r="C4" t="s">
        <v>160</v>
      </c>
      <c r="D4" t="s">
        <v>260</v>
      </c>
      <c r="E4" t="s">
        <v>261</v>
      </c>
      <c r="F4" t="s">
        <v>262</v>
      </c>
      <c r="G4">
        <v>7827771707</v>
      </c>
      <c r="H4" t="s">
        <v>164</v>
      </c>
      <c r="I4" t="s">
        <v>263</v>
      </c>
      <c r="J4" t="s">
        <v>264</v>
      </c>
      <c r="K4" t="s">
        <v>265</v>
      </c>
      <c r="L4" t="s">
        <v>266</v>
      </c>
      <c r="M4" t="s">
        <v>267</v>
      </c>
      <c r="N4" t="s">
        <v>178</v>
      </c>
      <c r="AI4" t="s">
        <v>268</v>
      </c>
      <c r="AJ4" t="s">
        <v>269</v>
      </c>
      <c r="AK4" t="s">
        <v>270</v>
      </c>
      <c r="AL4">
        <v>72.16</v>
      </c>
      <c r="AN4">
        <v>2009</v>
      </c>
      <c r="AO4" t="s">
        <v>178</v>
      </c>
      <c r="AV4" t="s">
        <v>170</v>
      </c>
      <c r="AW4" t="s">
        <v>271</v>
      </c>
      <c r="AX4" t="s">
        <v>272</v>
      </c>
      <c r="AY4" t="s">
        <v>273</v>
      </c>
      <c r="AZ4">
        <v>76.71</v>
      </c>
      <c r="BB4">
        <v>2013</v>
      </c>
      <c r="BC4" t="s">
        <v>170</v>
      </c>
      <c r="BD4" t="s">
        <v>274</v>
      </c>
      <c r="BE4" t="s">
        <v>275</v>
      </c>
      <c r="BF4" t="s">
        <v>181</v>
      </c>
      <c r="BG4">
        <v>79.63</v>
      </c>
      <c r="BI4">
        <v>2018</v>
      </c>
      <c r="BJ4">
        <v>2</v>
      </c>
      <c r="BL4">
        <v>9</v>
      </c>
      <c r="BN4" t="s">
        <v>170</v>
      </c>
      <c r="BO4" t="s">
        <v>276</v>
      </c>
      <c r="BP4" t="s">
        <v>277</v>
      </c>
      <c r="BQ4" t="s">
        <v>278</v>
      </c>
      <c r="BR4">
        <v>86.05</v>
      </c>
      <c r="BS4">
        <v>9.1</v>
      </c>
      <c r="BT4">
        <v>2024</v>
      </c>
      <c r="BU4">
        <v>31</v>
      </c>
      <c r="BV4" t="s">
        <v>279</v>
      </c>
      <c r="BW4">
        <v>5</v>
      </c>
      <c r="BY4" t="s">
        <v>178</v>
      </c>
      <c r="CF4" t="s">
        <v>170</v>
      </c>
      <c r="CG4" t="s">
        <v>280</v>
      </c>
      <c r="CH4" t="s">
        <v>281</v>
      </c>
      <c r="CI4" t="s">
        <v>186</v>
      </c>
      <c r="CJ4">
        <v>2026</v>
      </c>
      <c r="CL4" t="s">
        <v>178</v>
      </c>
      <c r="CN4" t="s">
        <v>170</v>
      </c>
      <c r="CO4" t="s">
        <v>282</v>
      </c>
      <c r="CP4" t="s">
        <v>283</v>
      </c>
      <c r="CQ4" t="s">
        <v>170</v>
      </c>
      <c r="CR4">
        <v>2</v>
      </c>
      <c r="CS4">
        <v>0</v>
      </c>
      <c r="CT4">
        <v>0</v>
      </c>
      <c r="CU4" t="s">
        <v>284</v>
      </c>
      <c r="CV4" t="s">
        <v>178</v>
      </c>
      <c r="CZ4" t="s">
        <v>178</v>
      </c>
      <c r="DC4" t="s">
        <v>285</v>
      </c>
      <c r="DD4" t="s">
        <v>178</v>
      </c>
      <c r="DF4" t="s">
        <v>178</v>
      </c>
      <c r="DL4" t="s">
        <v>170</v>
      </c>
      <c r="DM4" t="s">
        <v>286</v>
      </c>
      <c r="DN4" t="s">
        <v>178</v>
      </c>
      <c r="DP4" t="s">
        <v>236</v>
      </c>
      <c r="DQ4" t="str">
        <f>HYPERLINK("https://nconnect.nicmar.ac.in/storage/profile/69a67ac150fb5.png","Download")</f>
        <v>0</v>
      </c>
      <c r="DR4" t="str">
        <f>HYPERLINK("https://nconnect.nicmar.ac.in/pdf/955_resume_1772551929.pdf/Y2FyZWVy","View Resume")</f>
        <v>0</v>
      </c>
      <c r="DS4" t="s">
        <v>250</v>
      </c>
      <c r="DT4" t="s">
        <v>287</v>
      </c>
      <c r="DU4" t="s">
        <v>288</v>
      </c>
      <c r="DV4" t="s">
        <v>289</v>
      </c>
      <c r="DW4" t="s">
        <v>197</v>
      </c>
      <c r="DX4" t="s">
        <v>290</v>
      </c>
      <c r="DY4" t="s">
        <v>291</v>
      </c>
      <c r="DZ4" t="s">
        <v>250</v>
      </c>
    </row>
    <row r="5" spans="1:158">
      <c r="A5" t="s">
        <v>292</v>
      </c>
      <c r="B5" t="s">
        <v>293</v>
      </c>
      <c r="C5" t="s">
        <v>209</v>
      </c>
      <c r="D5" t="s">
        <v>294</v>
      </c>
      <c r="E5" t="s">
        <v>295</v>
      </c>
      <c r="F5" t="s">
        <v>296</v>
      </c>
      <c r="G5">
        <v>9422124390</v>
      </c>
      <c r="H5" t="s">
        <v>164</v>
      </c>
      <c r="I5" t="s">
        <v>297</v>
      </c>
      <c r="J5" t="s">
        <v>166</v>
      </c>
      <c r="K5" t="s">
        <v>298</v>
      </c>
      <c r="L5" t="s">
        <v>299</v>
      </c>
      <c r="M5" t="s">
        <v>300</v>
      </c>
      <c r="N5" t="s">
        <v>178</v>
      </c>
      <c r="AI5" t="s">
        <v>301</v>
      </c>
      <c r="AJ5" t="s">
        <v>302</v>
      </c>
      <c r="AK5" t="s">
        <v>303</v>
      </c>
      <c r="AL5">
        <v>73.73</v>
      </c>
      <c r="AN5">
        <v>1979</v>
      </c>
      <c r="AO5" t="s">
        <v>170</v>
      </c>
      <c r="AP5" t="s">
        <v>304</v>
      </c>
      <c r="AQ5" t="s">
        <v>305</v>
      </c>
      <c r="AR5" t="s">
        <v>306</v>
      </c>
      <c r="AS5">
        <v>83.67</v>
      </c>
      <c r="AU5">
        <v>1981</v>
      </c>
      <c r="AV5" t="s">
        <v>178</v>
      </c>
      <c r="BC5" t="s">
        <v>170</v>
      </c>
      <c r="BD5" t="s">
        <v>307</v>
      </c>
      <c r="BE5" t="s">
        <v>308</v>
      </c>
      <c r="BF5" t="s">
        <v>309</v>
      </c>
      <c r="BG5">
        <v>71.88</v>
      </c>
      <c r="BI5">
        <v>1984</v>
      </c>
      <c r="BJ5">
        <v>19</v>
      </c>
      <c r="BK5" t="s">
        <v>310</v>
      </c>
      <c r="BL5">
        <v>53</v>
      </c>
      <c r="BN5" t="s">
        <v>170</v>
      </c>
      <c r="BO5" t="s">
        <v>307</v>
      </c>
      <c r="BP5" t="s">
        <v>311</v>
      </c>
      <c r="BQ5" t="s">
        <v>312</v>
      </c>
      <c r="BR5">
        <v>68.63</v>
      </c>
      <c r="BT5">
        <v>1987</v>
      </c>
      <c r="BU5">
        <v>31</v>
      </c>
      <c r="BV5" t="s">
        <v>313</v>
      </c>
      <c r="BW5">
        <v>23</v>
      </c>
      <c r="BY5" t="s">
        <v>170</v>
      </c>
      <c r="BZ5" t="s">
        <v>314</v>
      </c>
      <c r="CA5" t="s">
        <v>315</v>
      </c>
      <c r="CB5" t="s">
        <v>316</v>
      </c>
      <c r="CC5">
        <v>51</v>
      </c>
      <c r="CE5">
        <v>2006</v>
      </c>
      <c r="CF5" t="s">
        <v>170</v>
      </c>
      <c r="CG5" t="s">
        <v>317</v>
      </c>
      <c r="CH5" t="s">
        <v>318</v>
      </c>
      <c r="CI5" t="s">
        <v>186</v>
      </c>
      <c r="CJ5">
        <v>2026</v>
      </c>
      <c r="CL5" t="s">
        <v>178</v>
      </c>
      <c r="CN5" t="s">
        <v>178</v>
      </c>
      <c r="CP5" t="s">
        <v>319</v>
      </c>
      <c r="CQ5" t="s">
        <v>178</v>
      </c>
      <c r="CV5" t="s">
        <v>178</v>
      </c>
      <c r="CZ5" t="s">
        <v>178</v>
      </c>
      <c r="DC5" t="s">
        <v>320</v>
      </c>
      <c r="DD5" t="s">
        <v>178</v>
      </c>
      <c r="DF5" t="s">
        <v>178</v>
      </c>
      <c r="DL5" t="s">
        <v>178</v>
      </c>
      <c r="DN5" t="s">
        <v>178</v>
      </c>
      <c r="DP5" t="s">
        <v>236</v>
      </c>
      <c r="DQ5" t="str">
        <f>HYPERLINK("https://nconnect.nicmar.ac.in/storage/profile/69a70e63c3e33.png","Download")</f>
        <v>0</v>
      </c>
      <c r="DR5" t="str">
        <f>HYPERLINK("https://nconnect.nicmar.ac.in/pdf/646_resume_1772555768.pdf/Y2FyZWVy","View Resume")</f>
        <v>0</v>
      </c>
      <c r="DS5" t="s">
        <v>321</v>
      </c>
      <c r="DT5" t="s">
        <v>322</v>
      </c>
      <c r="DU5" t="s">
        <v>323</v>
      </c>
      <c r="DV5" t="s">
        <v>311</v>
      </c>
      <c r="DW5" t="s">
        <v>242</v>
      </c>
      <c r="DX5" t="s">
        <v>324</v>
      </c>
      <c r="DY5" t="s">
        <v>325</v>
      </c>
      <c r="DZ5" t="s">
        <v>321</v>
      </c>
    </row>
    <row r="6" spans="1:158">
      <c r="A6" t="s">
        <v>207</v>
      </c>
      <c r="B6" t="s">
        <v>208</v>
      </c>
      <c r="C6" t="s">
        <v>209</v>
      </c>
      <c r="D6" t="s">
        <v>210</v>
      </c>
      <c r="E6" t="s">
        <v>326</v>
      </c>
      <c r="F6" t="s">
        <v>327</v>
      </c>
      <c r="G6">
        <v>7008139382</v>
      </c>
      <c r="H6" t="s">
        <v>164</v>
      </c>
      <c r="I6" t="s">
        <v>328</v>
      </c>
      <c r="J6" t="s">
        <v>166</v>
      </c>
      <c r="K6" t="s">
        <v>329</v>
      </c>
      <c r="L6" t="s">
        <v>330</v>
      </c>
      <c r="M6" t="s">
        <v>331</v>
      </c>
      <c r="N6" t="s">
        <v>178</v>
      </c>
      <c r="AI6" t="s">
        <v>332</v>
      </c>
      <c r="AJ6" t="s">
        <v>333</v>
      </c>
      <c r="AK6" t="s">
        <v>334</v>
      </c>
      <c r="AL6">
        <v>79.5</v>
      </c>
      <c r="AN6">
        <v>2004</v>
      </c>
      <c r="AO6" t="s">
        <v>170</v>
      </c>
      <c r="AP6" t="s">
        <v>332</v>
      </c>
      <c r="AQ6" t="s">
        <v>335</v>
      </c>
      <c r="AR6" t="s">
        <v>336</v>
      </c>
      <c r="AS6">
        <v>84</v>
      </c>
      <c r="AU6">
        <v>2006</v>
      </c>
      <c r="AV6" t="s">
        <v>178</v>
      </c>
      <c r="BC6" t="s">
        <v>170</v>
      </c>
      <c r="BD6" t="s">
        <v>337</v>
      </c>
      <c r="BE6" t="s">
        <v>338</v>
      </c>
      <c r="BF6" t="s">
        <v>339</v>
      </c>
      <c r="BG6">
        <v>83.9</v>
      </c>
      <c r="BH6">
        <v>8.39</v>
      </c>
      <c r="BI6">
        <v>2010</v>
      </c>
      <c r="BJ6">
        <v>19</v>
      </c>
      <c r="BK6" t="s">
        <v>340</v>
      </c>
      <c r="BL6">
        <v>18</v>
      </c>
      <c r="BN6" t="s">
        <v>170</v>
      </c>
      <c r="BO6" t="s">
        <v>337</v>
      </c>
      <c r="BP6" t="s">
        <v>341</v>
      </c>
      <c r="BQ6" t="s">
        <v>342</v>
      </c>
      <c r="BR6">
        <v>84</v>
      </c>
      <c r="BS6">
        <v>8.4</v>
      </c>
      <c r="BT6">
        <v>2013</v>
      </c>
      <c r="BU6">
        <v>31</v>
      </c>
      <c r="BV6" t="s">
        <v>343</v>
      </c>
      <c r="BW6">
        <v>33</v>
      </c>
      <c r="BY6" t="s">
        <v>178</v>
      </c>
      <c r="CF6" t="s">
        <v>170</v>
      </c>
      <c r="CG6" t="s">
        <v>344</v>
      </c>
      <c r="CH6" t="s">
        <v>345</v>
      </c>
      <c r="CI6" t="s">
        <v>186</v>
      </c>
      <c r="CJ6">
        <v>2024</v>
      </c>
      <c r="CL6" t="s">
        <v>170</v>
      </c>
      <c r="CM6" t="s">
        <v>346</v>
      </c>
      <c r="CN6" t="s">
        <v>170</v>
      </c>
      <c r="CO6" t="s">
        <v>347</v>
      </c>
      <c r="CP6" t="s">
        <v>348</v>
      </c>
      <c r="CQ6" t="s">
        <v>170</v>
      </c>
      <c r="CR6">
        <v>6</v>
      </c>
      <c r="CS6">
        <v>0</v>
      </c>
      <c r="CT6">
        <v>0</v>
      </c>
      <c r="CU6" t="s">
        <v>349</v>
      </c>
      <c r="CV6" t="s">
        <v>178</v>
      </c>
      <c r="CZ6" t="s">
        <v>178</v>
      </c>
      <c r="DB6" t="s">
        <v>350</v>
      </c>
      <c r="DC6" t="s">
        <v>351</v>
      </c>
      <c r="DD6" t="s">
        <v>170</v>
      </c>
      <c r="DE6" t="s">
        <v>352</v>
      </c>
      <c r="DF6" t="s">
        <v>178</v>
      </c>
      <c r="DL6" t="s">
        <v>170</v>
      </c>
      <c r="DM6" t="s">
        <v>353</v>
      </c>
      <c r="DN6" t="s">
        <v>178</v>
      </c>
      <c r="DP6" t="s">
        <v>354</v>
      </c>
      <c r="DQ6" t="str">
        <f>HYPERLINK("https://nconnect.nicmar.ac.in/storage/profile/69a7090f36af1.png","Download")</f>
        <v>0</v>
      </c>
      <c r="DR6" t="str">
        <f>HYPERLINK("https://nconnect.nicmar.ac.in/pdf/965_resume_1772555990.pdf/Y2FyZWVy","View Resume")</f>
        <v>0</v>
      </c>
      <c r="DS6" t="s">
        <v>355</v>
      </c>
      <c r="DT6" t="s">
        <v>356</v>
      </c>
      <c r="DU6" t="s">
        <v>208</v>
      </c>
      <c r="DV6" t="s">
        <v>357</v>
      </c>
      <c r="DW6" t="s">
        <v>242</v>
      </c>
      <c r="DX6" t="s">
        <v>358</v>
      </c>
      <c r="DY6" t="s">
        <v>199</v>
      </c>
      <c r="DZ6" t="s">
        <v>355</v>
      </c>
    </row>
    <row r="7" spans="1:158">
      <c r="A7" t="s">
        <v>359</v>
      </c>
      <c r="B7" t="s">
        <v>208</v>
      </c>
      <c r="C7" t="s">
        <v>160</v>
      </c>
      <c r="D7" t="s">
        <v>161</v>
      </c>
      <c r="E7" t="s">
        <v>360</v>
      </c>
      <c r="F7" t="s">
        <v>361</v>
      </c>
      <c r="G7">
        <v>9503017353</v>
      </c>
      <c r="H7" t="s">
        <v>164</v>
      </c>
      <c r="I7" t="s">
        <v>362</v>
      </c>
      <c r="J7" t="s">
        <v>166</v>
      </c>
      <c r="K7" t="s">
        <v>363</v>
      </c>
      <c r="L7" t="s">
        <v>364</v>
      </c>
      <c r="M7" t="s">
        <v>365</v>
      </c>
      <c r="N7" t="s">
        <v>170</v>
      </c>
      <c r="O7" t="s">
        <v>366</v>
      </c>
      <c r="P7" t="s">
        <v>367</v>
      </c>
      <c r="AI7" t="s">
        <v>368</v>
      </c>
      <c r="AJ7" t="s">
        <v>369</v>
      </c>
      <c r="AK7" t="s">
        <v>370</v>
      </c>
      <c r="AL7">
        <v>61.86</v>
      </c>
      <c r="AM7">
        <v>10</v>
      </c>
      <c r="AN7">
        <v>2002</v>
      </c>
      <c r="AO7" t="s">
        <v>178</v>
      </c>
      <c r="AV7" t="s">
        <v>170</v>
      </c>
      <c r="AW7" t="s">
        <v>371</v>
      </c>
      <c r="AX7" t="s">
        <v>372</v>
      </c>
      <c r="AY7" t="s">
        <v>373</v>
      </c>
      <c r="AZ7">
        <v>69.15</v>
      </c>
      <c r="BA7">
        <v>10</v>
      </c>
      <c r="BB7">
        <v>2007</v>
      </c>
      <c r="BC7" t="s">
        <v>170</v>
      </c>
      <c r="BD7" t="s">
        <v>374</v>
      </c>
      <c r="BE7" t="s">
        <v>375</v>
      </c>
      <c r="BF7" t="s">
        <v>373</v>
      </c>
      <c r="BG7">
        <v>61.87</v>
      </c>
      <c r="BH7">
        <v>10</v>
      </c>
      <c r="BI7">
        <v>2011</v>
      </c>
      <c r="BJ7">
        <v>1</v>
      </c>
      <c r="BL7">
        <v>13</v>
      </c>
      <c r="BN7" t="s">
        <v>170</v>
      </c>
      <c r="BO7" t="s">
        <v>374</v>
      </c>
      <c r="BP7" t="s">
        <v>376</v>
      </c>
      <c r="BQ7" t="s">
        <v>377</v>
      </c>
      <c r="BR7">
        <v>7.75</v>
      </c>
      <c r="BS7">
        <v>10</v>
      </c>
      <c r="BT7">
        <v>2015</v>
      </c>
      <c r="BU7">
        <v>12</v>
      </c>
      <c r="BV7" t="s">
        <v>378</v>
      </c>
      <c r="BW7">
        <v>13</v>
      </c>
      <c r="BY7" t="s">
        <v>178</v>
      </c>
      <c r="CF7" t="s">
        <v>170</v>
      </c>
      <c r="CG7" t="s">
        <v>184</v>
      </c>
      <c r="CH7" t="s">
        <v>379</v>
      </c>
      <c r="CI7" t="s">
        <v>186</v>
      </c>
      <c r="CJ7">
        <v>2022</v>
      </c>
      <c r="CL7" t="s">
        <v>178</v>
      </c>
      <c r="CN7" t="s">
        <v>178</v>
      </c>
      <c r="CO7" t="s">
        <v>190</v>
      </c>
      <c r="CP7" t="s">
        <v>380</v>
      </c>
      <c r="CQ7" t="s">
        <v>170</v>
      </c>
      <c r="CR7" t="s">
        <v>381</v>
      </c>
      <c r="CS7" t="s">
        <v>382</v>
      </c>
      <c r="CT7">
        <v>2</v>
      </c>
      <c r="CU7" t="s">
        <v>383</v>
      </c>
      <c r="CV7" t="s">
        <v>178</v>
      </c>
      <c r="CZ7" t="s">
        <v>178</v>
      </c>
      <c r="DC7" t="s">
        <v>384</v>
      </c>
      <c r="DD7" t="s">
        <v>170</v>
      </c>
      <c r="DE7" t="s">
        <v>385</v>
      </c>
      <c r="DF7" t="s">
        <v>178</v>
      </c>
      <c r="DL7" t="s">
        <v>178</v>
      </c>
      <c r="DN7" t="s">
        <v>178</v>
      </c>
      <c r="DP7" t="s">
        <v>386</v>
      </c>
      <c r="DQ7" t="s">
        <v>237</v>
      </c>
      <c r="DR7" t="str">
        <f>HYPERLINK("https://nconnect.nicmar.ac.in/pdf/962_resume_1772555839.pdf/Y2FyZWVy","View Resume")</f>
        <v>0</v>
      </c>
      <c r="DS7" t="s">
        <v>387</v>
      </c>
      <c r="DT7" t="s">
        <v>388</v>
      </c>
      <c r="DU7" t="s">
        <v>389</v>
      </c>
      <c r="DV7" t="s">
        <v>241</v>
      </c>
      <c r="DW7" t="s">
        <v>242</v>
      </c>
      <c r="DX7" t="s">
        <v>390</v>
      </c>
      <c r="DY7" t="s">
        <v>199</v>
      </c>
      <c r="DZ7" t="s">
        <v>245</v>
      </c>
      <c r="EA7" t="s">
        <v>391</v>
      </c>
      <c r="EB7" t="s">
        <v>389</v>
      </c>
      <c r="EC7" t="s">
        <v>241</v>
      </c>
      <c r="ED7" t="s">
        <v>242</v>
      </c>
      <c r="EE7" t="s">
        <v>392</v>
      </c>
      <c r="EF7" t="s">
        <v>393</v>
      </c>
      <c r="EG7" t="s">
        <v>394</v>
      </c>
      <c r="EH7" t="s">
        <v>395</v>
      </c>
      <c r="EI7" t="s">
        <v>389</v>
      </c>
      <c r="EJ7" t="s">
        <v>396</v>
      </c>
      <c r="EK7" t="s">
        <v>242</v>
      </c>
      <c r="EL7" t="s">
        <v>397</v>
      </c>
      <c r="EM7" t="s">
        <v>398</v>
      </c>
      <c r="EN7" t="s">
        <v>399</v>
      </c>
      <c r="EO7" t="s">
        <v>400</v>
      </c>
      <c r="EP7" t="s">
        <v>389</v>
      </c>
      <c r="EQ7" t="s">
        <v>241</v>
      </c>
      <c r="ER7" t="s">
        <v>242</v>
      </c>
      <c r="ES7" t="s">
        <v>258</v>
      </c>
      <c r="ET7" t="s">
        <v>401</v>
      </c>
      <c r="EU7" t="s">
        <v>402</v>
      </c>
      <c r="EV7" t="s">
        <v>403</v>
      </c>
      <c r="EW7" t="s">
        <v>389</v>
      </c>
      <c r="EX7" t="s">
        <v>404</v>
      </c>
      <c r="EY7" t="s">
        <v>197</v>
      </c>
      <c r="EZ7" t="s">
        <v>405</v>
      </c>
      <c r="FA7" t="s">
        <v>406</v>
      </c>
      <c r="FB7" t="s">
        <v>394</v>
      </c>
    </row>
    <row r="8" spans="1:158">
      <c r="A8" t="s">
        <v>407</v>
      </c>
      <c r="B8" t="s">
        <v>208</v>
      </c>
      <c r="C8" t="s">
        <v>172</v>
      </c>
      <c r="D8" t="s">
        <v>408</v>
      </c>
      <c r="E8" t="s">
        <v>409</v>
      </c>
      <c r="F8" t="s">
        <v>410</v>
      </c>
      <c r="G8">
        <v>7678015696</v>
      </c>
      <c r="H8" t="s">
        <v>164</v>
      </c>
      <c r="I8" t="s">
        <v>411</v>
      </c>
      <c r="J8" t="s">
        <v>166</v>
      </c>
      <c r="K8" t="s">
        <v>412</v>
      </c>
      <c r="L8" t="s">
        <v>413</v>
      </c>
      <c r="M8" t="s">
        <v>414</v>
      </c>
      <c r="N8" t="s">
        <v>178</v>
      </c>
      <c r="AI8" t="s">
        <v>415</v>
      </c>
      <c r="AJ8" t="s">
        <v>416</v>
      </c>
      <c r="AK8" t="s">
        <v>417</v>
      </c>
      <c r="AL8">
        <v>89.5</v>
      </c>
      <c r="AN8">
        <v>2005</v>
      </c>
      <c r="AO8" t="s">
        <v>170</v>
      </c>
      <c r="AP8" t="s">
        <v>418</v>
      </c>
      <c r="AQ8" t="s">
        <v>419</v>
      </c>
      <c r="AR8" t="s">
        <v>420</v>
      </c>
      <c r="AS8">
        <v>85</v>
      </c>
      <c r="AU8">
        <v>2007</v>
      </c>
      <c r="AV8" t="s">
        <v>178</v>
      </c>
      <c r="BC8" t="s">
        <v>170</v>
      </c>
      <c r="BD8" t="s">
        <v>421</v>
      </c>
      <c r="BE8" t="s">
        <v>421</v>
      </c>
      <c r="BF8" t="s">
        <v>422</v>
      </c>
      <c r="BG8">
        <v>80.3</v>
      </c>
      <c r="BH8">
        <v>8.03</v>
      </c>
      <c r="BI8">
        <v>2012</v>
      </c>
      <c r="BJ8">
        <v>1</v>
      </c>
      <c r="BL8">
        <v>9</v>
      </c>
      <c r="BN8" t="s">
        <v>170</v>
      </c>
      <c r="BO8" t="s">
        <v>423</v>
      </c>
      <c r="BP8" t="s">
        <v>423</v>
      </c>
      <c r="BQ8" t="s">
        <v>424</v>
      </c>
      <c r="BR8">
        <v>95.9</v>
      </c>
      <c r="BS8">
        <v>9.59</v>
      </c>
      <c r="BT8">
        <v>2017</v>
      </c>
      <c r="BU8">
        <v>31</v>
      </c>
      <c r="BV8" t="s">
        <v>425</v>
      </c>
      <c r="BW8">
        <v>47</v>
      </c>
      <c r="BY8" t="s">
        <v>170</v>
      </c>
      <c r="BZ8" t="s">
        <v>426</v>
      </c>
      <c r="CA8" t="s">
        <v>427</v>
      </c>
      <c r="CB8" t="s">
        <v>428</v>
      </c>
      <c r="CC8">
        <v>73.6</v>
      </c>
      <c r="CD8">
        <v>7.36</v>
      </c>
      <c r="CE8">
        <v>2025</v>
      </c>
      <c r="CF8" t="s">
        <v>178</v>
      </c>
      <c r="CL8" t="s">
        <v>170</v>
      </c>
      <c r="CM8" t="s">
        <v>429</v>
      </c>
      <c r="CN8" t="s">
        <v>170</v>
      </c>
      <c r="CO8" t="s">
        <v>430</v>
      </c>
      <c r="CP8" t="s">
        <v>431</v>
      </c>
      <c r="CQ8" t="s">
        <v>170</v>
      </c>
      <c r="CR8">
        <v>0</v>
      </c>
      <c r="CS8">
        <v>2</v>
      </c>
      <c r="CT8">
        <v>6</v>
      </c>
      <c r="CU8" t="s">
        <v>432</v>
      </c>
      <c r="CV8" t="s">
        <v>178</v>
      </c>
      <c r="CZ8" t="s">
        <v>178</v>
      </c>
      <c r="DB8" t="s">
        <v>433</v>
      </c>
      <c r="DC8" t="s">
        <v>434</v>
      </c>
      <c r="DD8" t="s">
        <v>170</v>
      </c>
      <c r="DE8" t="s">
        <v>435</v>
      </c>
      <c r="DF8" t="s">
        <v>170</v>
      </c>
      <c r="DG8" t="s">
        <v>436</v>
      </c>
      <c r="DH8" t="s">
        <v>437</v>
      </c>
      <c r="DI8" t="s">
        <v>189</v>
      </c>
      <c r="DJ8" t="s">
        <v>189</v>
      </c>
      <c r="DK8">
        <v>8</v>
      </c>
      <c r="DL8" t="s">
        <v>170</v>
      </c>
      <c r="DM8" t="s">
        <v>438</v>
      </c>
      <c r="DN8" t="s">
        <v>170</v>
      </c>
      <c r="DO8" t="s">
        <v>439</v>
      </c>
      <c r="DP8" t="s">
        <v>440</v>
      </c>
      <c r="DQ8" t="str">
        <f>HYPERLINK("https://nconnect.nicmar.ac.in/storage/profile/69a7011b8c01e.png","Download")</f>
        <v>0</v>
      </c>
      <c r="DR8" t="str">
        <f>HYPERLINK("https://nconnect.nicmar.ac.in/pdf/764_resume_1772556317.pdf/Y2FyZWVy","View Resume")</f>
        <v>0</v>
      </c>
      <c r="DS8" t="s">
        <v>387</v>
      </c>
      <c r="DT8" t="s">
        <v>441</v>
      </c>
      <c r="DU8" t="s">
        <v>389</v>
      </c>
      <c r="DV8" t="s">
        <v>442</v>
      </c>
      <c r="DW8" t="s">
        <v>242</v>
      </c>
      <c r="DX8" t="s">
        <v>443</v>
      </c>
      <c r="DY8" t="s">
        <v>199</v>
      </c>
      <c r="DZ8" t="s">
        <v>245</v>
      </c>
      <c r="EA8" t="s">
        <v>444</v>
      </c>
      <c r="EB8" t="s">
        <v>445</v>
      </c>
      <c r="EC8" t="s">
        <v>446</v>
      </c>
      <c r="ED8" t="s">
        <v>197</v>
      </c>
      <c r="EE8" t="s">
        <v>447</v>
      </c>
      <c r="EF8" t="s">
        <v>448</v>
      </c>
      <c r="EG8" t="s">
        <v>449</v>
      </c>
      <c r="EH8" t="s">
        <v>450</v>
      </c>
      <c r="EI8" t="s">
        <v>202</v>
      </c>
      <c r="EJ8" t="s">
        <v>442</v>
      </c>
      <c r="EK8" t="s">
        <v>197</v>
      </c>
      <c r="EL8" t="s">
        <v>451</v>
      </c>
      <c r="EM8" t="s">
        <v>452</v>
      </c>
      <c r="EN8" t="s">
        <v>453</v>
      </c>
    </row>
    <row r="9" spans="1:158">
      <c r="A9" t="s">
        <v>454</v>
      </c>
      <c r="B9" t="s">
        <v>455</v>
      </c>
      <c r="C9" t="s">
        <v>456</v>
      </c>
      <c r="D9" t="s">
        <v>457</v>
      </c>
      <c r="E9" t="s">
        <v>458</v>
      </c>
      <c r="F9" t="s">
        <v>459</v>
      </c>
      <c r="G9">
        <v>9168876600</v>
      </c>
      <c r="H9" t="s">
        <v>213</v>
      </c>
      <c r="I9" t="s">
        <v>460</v>
      </c>
      <c r="J9" t="s">
        <v>166</v>
      </c>
      <c r="K9" t="s">
        <v>167</v>
      </c>
      <c r="L9" t="s">
        <v>461</v>
      </c>
      <c r="M9" t="s">
        <v>462</v>
      </c>
      <c r="N9" t="s">
        <v>178</v>
      </c>
      <c r="AI9" t="s">
        <v>463</v>
      </c>
      <c r="AJ9" t="s">
        <v>464</v>
      </c>
      <c r="AK9" t="s">
        <v>465</v>
      </c>
      <c r="AL9">
        <v>71.38</v>
      </c>
      <c r="AN9">
        <v>2009</v>
      </c>
      <c r="AO9" t="s">
        <v>170</v>
      </c>
      <c r="AP9" t="s">
        <v>466</v>
      </c>
      <c r="AQ9" t="s">
        <v>464</v>
      </c>
      <c r="AR9" t="s">
        <v>467</v>
      </c>
      <c r="AS9">
        <v>53.5</v>
      </c>
      <c r="AU9">
        <v>2011</v>
      </c>
      <c r="AV9" t="s">
        <v>178</v>
      </c>
      <c r="BC9" t="s">
        <v>170</v>
      </c>
      <c r="BD9" t="s">
        <v>468</v>
      </c>
      <c r="BE9" t="s">
        <v>469</v>
      </c>
      <c r="BF9" t="s">
        <v>470</v>
      </c>
      <c r="BG9">
        <v>55.75</v>
      </c>
      <c r="BI9">
        <v>2016</v>
      </c>
      <c r="BJ9">
        <v>8</v>
      </c>
      <c r="BL9">
        <v>2</v>
      </c>
      <c r="BN9" t="s">
        <v>170</v>
      </c>
      <c r="BO9" t="s">
        <v>471</v>
      </c>
      <c r="BP9" t="s">
        <v>472</v>
      </c>
      <c r="BQ9" t="s">
        <v>473</v>
      </c>
      <c r="BR9">
        <v>68.65</v>
      </c>
      <c r="BT9">
        <v>2019</v>
      </c>
      <c r="BU9">
        <v>24</v>
      </c>
      <c r="BW9">
        <v>52</v>
      </c>
      <c r="BY9" t="s">
        <v>178</v>
      </c>
      <c r="CF9" t="s">
        <v>178</v>
      </c>
      <c r="CL9" t="s">
        <v>170</v>
      </c>
      <c r="CM9" t="s">
        <v>474</v>
      </c>
      <c r="CN9" t="s">
        <v>170</v>
      </c>
      <c r="CO9" t="s">
        <v>475</v>
      </c>
      <c r="CP9" t="s">
        <v>476</v>
      </c>
      <c r="CQ9" t="s">
        <v>170</v>
      </c>
      <c r="CR9">
        <v>0</v>
      </c>
      <c r="CS9">
        <v>0</v>
      </c>
      <c r="CT9">
        <v>2</v>
      </c>
      <c r="CV9" t="s">
        <v>178</v>
      </c>
      <c r="CZ9" t="s">
        <v>178</v>
      </c>
      <c r="DB9" t="s">
        <v>477</v>
      </c>
      <c r="DC9" t="s">
        <v>478</v>
      </c>
      <c r="DD9" t="s">
        <v>170</v>
      </c>
      <c r="DE9" t="s">
        <v>479</v>
      </c>
      <c r="DF9" t="s">
        <v>170</v>
      </c>
      <c r="DG9">
        <v>3</v>
      </c>
      <c r="DH9" t="s">
        <v>480</v>
      </c>
      <c r="DI9" t="s">
        <v>481</v>
      </c>
      <c r="DJ9" t="s">
        <v>178</v>
      </c>
      <c r="DK9">
        <v>8</v>
      </c>
      <c r="DL9" t="s">
        <v>170</v>
      </c>
      <c r="DM9" t="s">
        <v>482</v>
      </c>
      <c r="DN9" t="s">
        <v>178</v>
      </c>
      <c r="DP9" t="s">
        <v>483</v>
      </c>
      <c r="DQ9" t="str">
        <f>HYPERLINK("https://nconnect.nicmar.ac.in/storage/profile/69a70f49c7be2.png","Download")</f>
        <v>0</v>
      </c>
      <c r="DR9" t="str">
        <f>HYPERLINK("https://nconnect.nicmar.ac.in/pdf/946_resume_1772555839.pdf/Y2FyZWVy","View Resume")</f>
        <v>0</v>
      </c>
      <c r="DS9" t="s">
        <v>484</v>
      </c>
      <c r="DT9" t="s">
        <v>485</v>
      </c>
      <c r="DU9" t="s">
        <v>486</v>
      </c>
      <c r="DV9" t="s">
        <v>487</v>
      </c>
      <c r="DW9" t="s">
        <v>242</v>
      </c>
      <c r="DX9" t="s">
        <v>397</v>
      </c>
      <c r="DY9" t="s">
        <v>199</v>
      </c>
      <c r="DZ9" t="s">
        <v>488</v>
      </c>
      <c r="EA9" t="s">
        <v>489</v>
      </c>
      <c r="EB9" t="s">
        <v>490</v>
      </c>
      <c r="EC9" t="s">
        <v>491</v>
      </c>
      <c r="ED9" t="s">
        <v>197</v>
      </c>
      <c r="EE9" t="s">
        <v>249</v>
      </c>
      <c r="EF9" t="s">
        <v>492</v>
      </c>
      <c r="EG9" t="s">
        <v>493</v>
      </c>
    </row>
    <row r="10" spans="1:158">
      <c r="A10" t="s">
        <v>494</v>
      </c>
      <c r="B10" t="s">
        <v>455</v>
      </c>
      <c r="C10" t="s">
        <v>456</v>
      </c>
      <c r="D10" t="s">
        <v>495</v>
      </c>
      <c r="E10" t="s">
        <v>458</v>
      </c>
      <c r="F10" t="s">
        <v>459</v>
      </c>
      <c r="G10">
        <v>9168876600</v>
      </c>
      <c r="H10" t="s">
        <v>213</v>
      </c>
      <c r="I10" t="s">
        <v>460</v>
      </c>
      <c r="J10" t="s">
        <v>166</v>
      </c>
      <c r="K10" t="s">
        <v>167</v>
      </c>
      <c r="L10" t="s">
        <v>461</v>
      </c>
      <c r="M10" t="s">
        <v>462</v>
      </c>
      <c r="N10" t="s">
        <v>178</v>
      </c>
      <c r="AI10" t="s">
        <v>463</v>
      </c>
      <c r="AJ10" t="s">
        <v>464</v>
      </c>
      <c r="AK10" t="s">
        <v>465</v>
      </c>
      <c r="AL10">
        <v>71.38</v>
      </c>
      <c r="AN10">
        <v>2009</v>
      </c>
      <c r="AO10" t="s">
        <v>170</v>
      </c>
      <c r="AP10" t="s">
        <v>466</v>
      </c>
      <c r="AQ10" t="s">
        <v>464</v>
      </c>
      <c r="AR10" t="s">
        <v>467</v>
      </c>
      <c r="AS10">
        <v>53.5</v>
      </c>
      <c r="AU10">
        <v>2011</v>
      </c>
      <c r="AV10" t="s">
        <v>178</v>
      </c>
      <c r="BC10" t="s">
        <v>170</v>
      </c>
      <c r="BD10" t="s">
        <v>468</v>
      </c>
      <c r="BE10" t="s">
        <v>469</v>
      </c>
      <c r="BF10" t="s">
        <v>470</v>
      </c>
      <c r="BG10">
        <v>55.75</v>
      </c>
      <c r="BI10">
        <v>2016</v>
      </c>
      <c r="BJ10">
        <v>8</v>
      </c>
      <c r="BL10">
        <v>2</v>
      </c>
      <c r="BN10" t="s">
        <v>170</v>
      </c>
      <c r="BO10" t="s">
        <v>471</v>
      </c>
      <c r="BP10" t="s">
        <v>472</v>
      </c>
      <c r="BQ10" t="s">
        <v>473</v>
      </c>
      <c r="BR10">
        <v>68.65</v>
      </c>
      <c r="BT10">
        <v>2019</v>
      </c>
      <c r="BU10">
        <v>24</v>
      </c>
      <c r="BW10">
        <v>52</v>
      </c>
      <c r="BY10" t="s">
        <v>178</v>
      </c>
      <c r="CF10" t="s">
        <v>178</v>
      </c>
      <c r="CL10" t="s">
        <v>170</v>
      </c>
      <c r="CM10" t="s">
        <v>474</v>
      </c>
      <c r="CN10" t="s">
        <v>170</v>
      </c>
      <c r="CO10" t="s">
        <v>475</v>
      </c>
      <c r="CP10" t="s">
        <v>476</v>
      </c>
      <c r="CQ10" t="s">
        <v>170</v>
      </c>
      <c r="CR10">
        <v>0</v>
      </c>
      <c r="CS10">
        <v>0</v>
      </c>
      <c r="CT10">
        <v>2</v>
      </c>
      <c r="CV10" t="s">
        <v>178</v>
      </c>
      <c r="CZ10" t="s">
        <v>178</v>
      </c>
      <c r="DB10" t="s">
        <v>477</v>
      </c>
      <c r="DC10" t="s">
        <v>478</v>
      </c>
      <c r="DD10" t="s">
        <v>170</v>
      </c>
      <c r="DE10" t="s">
        <v>479</v>
      </c>
      <c r="DF10" t="s">
        <v>170</v>
      </c>
      <c r="DG10">
        <v>3</v>
      </c>
      <c r="DH10" t="s">
        <v>480</v>
      </c>
      <c r="DI10" t="s">
        <v>481</v>
      </c>
      <c r="DJ10" t="s">
        <v>178</v>
      </c>
      <c r="DK10">
        <v>8</v>
      </c>
      <c r="DL10" t="s">
        <v>170</v>
      </c>
      <c r="DM10" t="s">
        <v>482</v>
      </c>
      <c r="DN10" t="s">
        <v>178</v>
      </c>
      <c r="DP10" t="s">
        <v>496</v>
      </c>
      <c r="DQ10" t="str">
        <f>HYPERLINK("https://nconnect.nicmar.ac.in/storage/profile/69a70f49c7be2.png","Download")</f>
        <v>0</v>
      </c>
      <c r="DR10" t="str">
        <f>HYPERLINK("https://nconnect.nicmar.ac.in/pdf/946_resume_1772555839.pdf/Y2FyZWVy","View Resume")</f>
        <v>0</v>
      </c>
      <c r="DS10" t="s">
        <v>484</v>
      </c>
      <c r="DT10" t="s">
        <v>485</v>
      </c>
      <c r="DU10" t="s">
        <v>486</v>
      </c>
      <c r="DV10" t="s">
        <v>487</v>
      </c>
      <c r="DW10" t="s">
        <v>242</v>
      </c>
      <c r="DX10" t="s">
        <v>397</v>
      </c>
      <c r="DY10" t="s">
        <v>199</v>
      </c>
      <c r="DZ10" t="s">
        <v>488</v>
      </c>
      <c r="EA10" t="s">
        <v>489</v>
      </c>
      <c r="EB10" t="s">
        <v>490</v>
      </c>
      <c r="EC10" t="s">
        <v>491</v>
      </c>
      <c r="ED10" t="s">
        <v>197</v>
      </c>
      <c r="EE10" t="s">
        <v>249</v>
      </c>
      <c r="EF10" t="s">
        <v>492</v>
      </c>
      <c r="EG10" t="s">
        <v>493</v>
      </c>
    </row>
    <row r="11" spans="1:158">
      <c r="A11" t="s">
        <v>407</v>
      </c>
      <c r="B11" t="s">
        <v>208</v>
      </c>
      <c r="C11" t="s">
        <v>172</v>
      </c>
      <c r="D11" t="s">
        <v>408</v>
      </c>
      <c r="E11" t="s">
        <v>497</v>
      </c>
      <c r="F11" t="s">
        <v>498</v>
      </c>
      <c r="G11">
        <v>7709878553</v>
      </c>
      <c r="H11" t="s">
        <v>164</v>
      </c>
      <c r="I11" t="s">
        <v>499</v>
      </c>
      <c r="J11" t="s">
        <v>264</v>
      </c>
      <c r="K11" t="s">
        <v>500</v>
      </c>
      <c r="L11" t="s">
        <v>501</v>
      </c>
      <c r="M11" t="s">
        <v>502</v>
      </c>
      <c r="N11" t="s">
        <v>178</v>
      </c>
      <c r="AI11" t="s">
        <v>503</v>
      </c>
      <c r="AJ11" t="s">
        <v>504</v>
      </c>
      <c r="AK11" t="s">
        <v>505</v>
      </c>
      <c r="AL11">
        <v>85.23</v>
      </c>
      <c r="AN11">
        <v>2007</v>
      </c>
      <c r="AO11" t="s">
        <v>170</v>
      </c>
      <c r="AP11" t="s">
        <v>506</v>
      </c>
      <c r="AQ11" t="s">
        <v>504</v>
      </c>
      <c r="AR11" t="s">
        <v>507</v>
      </c>
      <c r="AS11">
        <v>83.14</v>
      </c>
      <c r="AU11">
        <v>2009</v>
      </c>
      <c r="AV11" t="s">
        <v>178</v>
      </c>
      <c r="BC11" t="s">
        <v>170</v>
      </c>
      <c r="BD11" t="s">
        <v>508</v>
      </c>
      <c r="BE11" t="s">
        <v>509</v>
      </c>
      <c r="BF11" t="s">
        <v>181</v>
      </c>
      <c r="BG11">
        <v>70.1</v>
      </c>
      <c r="BH11">
        <v>7.51</v>
      </c>
      <c r="BI11">
        <v>2013</v>
      </c>
      <c r="BJ11">
        <v>1</v>
      </c>
      <c r="BL11">
        <v>9</v>
      </c>
      <c r="BN11" t="s">
        <v>170</v>
      </c>
      <c r="BO11" t="s">
        <v>510</v>
      </c>
      <c r="BP11" t="s">
        <v>511</v>
      </c>
      <c r="BQ11" t="s">
        <v>408</v>
      </c>
      <c r="BR11">
        <v>78</v>
      </c>
      <c r="BS11">
        <v>8.3</v>
      </c>
      <c r="BT11">
        <v>2016</v>
      </c>
      <c r="BU11">
        <v>14</v>
      </c>
      <c r="BW11">
        <v>47</v>
      </c>
      <c r="BY11" t="s">
        <v>178</v>
      </c>
      <c r="CF11" t="s">
        <v>170</v>
      </c>
      <c r="CG11" t="s">
        <v>181</v>
      </c>
      <c r="CH11" t="s">
        <v>512</v>
      </c>
      <c r="CI11" t="s">
        <v>186</v>
      </c>
      <c r="CJ11">
        <v>2025</v>
      </c>
      <c r="CL11" t="s">
        <v>178</v>
      </c>
      <c r="CN11" t="s">
        <v>170</v>
      </c>
      <c r="CO11" t="s">
        <v>513</v>
      </c>
      <c r="CP11" t="s">
        <v>514</v>
      </c>
      <c r="CQ11" t="s">
        <v>170</v>
      </c>
      <c r="CR11">
        <v>3</v>
      </c>
      <c r="CS11">
        <v>0</v>
      </c>
      <c r="CT11">
        <v>5</v>
      </c>
      <c r="CU11" t="s">
        <v>515</v>
      </c>
      <c r="CV11" t="s">
        <v>178</v>
      </c>
      <c r="CZ11" t="s">
        <v>178</v>
      </c>
      <c r="DC11" t="s">
        <v>516</v>
      </c>
      <c r="DD11" t="s">
        <v>170</v>
      </c>
      <c r="DE11" t="s">
        <v>517</v>
      </c>
      <c r="DF11" t="s">
        <v>170</v>
      </c>
      <c r="DG11" t="s">
        <v>518</v>
      </c>
      <c r="DH11" t="s">
        <v>519</v>
      </c>
      <c r="DI11" t="s">
        <v>520</v>
      </c>
      <c r="DJ11" t="s">
        <v>521</v>
      </c>
      <c r="DK11">
        <v>8</v>
      </c>
      <c r="DL11" t="s">
        <v>170</v>
      </c>
      <c r="DM11" t="s">
        <v>522</v>
      </c>
      <c r="DN11" t="s">
        <v>178</v>
      </c>
      <c r="DP11" t="s">
        <v>523</v>
      </c>
      <c r="DQ11" t="s">
        <v>237</v>
      </c>
      <c r="DR11" t="str">
        <f>HYPERLINK("https://nconnect.nicmar.ac.in/pdf/958_resume_1772557116.pdf/Y2FyZWVy","View Resume")</f>
        <v>0</v>
      </c>
      <c r="DS11" t="s">
        <v>484</v>
      </c>
      <c r="DT11" t="s">
        <v>524</v>
      </c>
      <c r="DU11" t="s">
        <v>525</v>
      </c>
      <c r="DV11" t="s">
        <v>526</v>
      </c>
      <c r="DW11" t="s">
        <v>242</v>
      </c>
      <c r="DX11" t="s">
        <v>527</v>
      </c>
      <c r="DY11" t="s">
        <v>199</v>
      </c>
      <c r="DZ11" t="s">
        <v>255</v>
      </c>
      <c r="EA11" t="s">
        <v>512</v>
      </c>
      <c r="EB11" t="s">
        <v>528</v>
      </c>
      <c r="EC11" t="s">
        <v>529</v>
      </c>
      <c r="ED11" t="s">
        <v>242</v>
      </c>
      <c r="EE11" t="s">
        <v>530</v>
      </c>
      <c r="EF11" t="s">
        <v>531</v>
      </c>
      <c r="EG11" t="s">
        <v>532</v>
      </c>
      <c r="EH11" t="s">
        <v>533</v>
      </c>
      <c r="EI11" t="s">
        <v>528</v>
      </c>
      <c r="EJ11" t="s">
        <v>241</v>
      </c>
      <c r="EK11" t="s">
        <v>242</v>
      </c>
      <c r="EL11" t="s">
        <v>534</v>
      </c>
      <c r="EM11" t="s">
        <v>535</v>
      </c>
      <c r="EN11" t="s">
        <v>536</v>
      </c>
    </row>
    <row r="12" spans="1:158">
      <c r="A12" t="s">
        <v>537</v>
      </c>
      <c r="B12" t="s">
        <v>208</v>
      </c>
      <c r="C12" t="s">
        <v>209</v>
      </c>
      <c r="D12" t="s">
        <v>538</v>
      </c>
      <c r="E12" t="s">
        <v>539</v>
      </c>
      <c r="F12" t="s">
        <v>540</v>
      </c>
      <c r="G12">
        <v>9028000721</v>
      </c>
      <c r="H12" t="s">
        <v>164</v>
      </c>
      <c r="I12" t="s">
        <v>541</v>
      </c>
      <c r="J12" t="s">
        <v>166</v>
      </c>
      <c r="K12" t="s">
        <v>542</v>
      </c>
      <c r="L12" t="s">
        <v>543</v>
      </c>
      <c r="M12" t="s">
        <v>544</v>
      </c>
      <c r="N12" t="s">
        <v>178</v>
      </c>
      <c r="AI12" t="s">
        <v>545</v>
      </c>
      <c r="AJ12" t="s">
        <v>546</v>
      </c>
      <c r="AK12" t="s">
        <v>547</v>
      </c>
      <c r="AL12">
        <v>63.2</v>
      </c>
      <c r="AN12">
        <v>2005</v>
      </c>
      <c r="AO12" t="s">
        <v>170</v>
      </c>
      <c r="AP12" t="s">
        <v>548</v>
      </c>
      <c r="AQ12" t="s">
        <v>546</v>
      </c>
      <c r="AR12" t="s">
        <v>549</v>
      </c>
      <c r="AS12">
        <v>58.83</v>
      </c>
      <c r="AU12">
        <v>2007</v>
      </c>
      <c r="AV12" t="s">
        <v>170</v>
      </c>
      <c r="AW12" t="s">
        <v>550</v>
      </c>
      <c r="AX12" t="s">
        <v>551</v>
      </c>
      <c r="AY12" t="s">
        <v>552</v>
      </c>
      <c r="AZ12">
        <v>80</v>
      </c>
      <c r="BB12">
        <v>2008</v>
      </c>
      <c r="BC12" t="s">
        <v>170</v>
      </c>
      <c r="BD12" t="s">
        <v>553</v>
      </c>
      <c r="BE12" t="s">
        <v>554</v>
      </c>
      <c r="BF12" t="s">
        <v>555</v>
      </c>
      <c r="BG12">
        <v>64.72</v>
      </c>
      <c r="BI12">
        <v>2010</v>
      </c>
      <c r="BJ12">
        <v>19</v>
      </c>
      <c r="BK12" t="s">
        <v>556</v>
      </c>
      <c r="BL12">
        <v>53</v>
      </c>
      <c r="BM12" t="s">
        <v>370</v>
      </c>
      <c r="BN12" t="s">
        <v>170</v>
      </c>
      <c r="BO12" t="s">
        <v>553</v>
      </c>
      <c r="BP12" t="s">
        <v>557</v>
      </c>
      <c r="BQ12" t="s">
        <v>538</v>
      </c>
      <c r="BR12">
        <v>73.84</v>
      </c>
      <c r="BT12">
        <v>2012</v>
      </c>
      <c r="BU12">
        <v>31</v>
      </c>
      <c r="BV12" t="s">
        <v>558</v>
      </c>
      <c r="BW12">
        <v>33</v>
      </c>
      <c r="BY12" t="s">
        <v>178</v>
      </c>
      <c r="CF12" t="s">
        <v>170</v>
      </c>
      <c r="CG12" t="s">
        <v>538</v>
      </c>
      <c r="CH12" t="s">
        <v>553</v>
      </c>
      <c r="CI12" t="s">
        <v>186</v>
      </c>
      <c r="CJ12">
        <v>2023</v>
      </c>
      <c r="CL12" t="s">
        <v>170</v>
      </c>
      <c r="CM12" t="s">
        <v>559</v>
      </c>
      <c r="CN12" t="s">
        <v>170</v>
      </c>
      <c r="CO12" t="s">
        <v>560</v>
      </c>
      <c r="CP12" t="s">
        <v>561</v>
      </c>
      <c r="CQ12" t="s">
        <v>170</v>
      </c>
      <c r="CR12">
        <v>1</v>
      </c>
      <c r="CS12">
        <v>1</v>
      </c>
      <c r="CT12">
        <v>5</v>
      </c>
      <c r="CU12" t="s">
        <v>562</v>
      </c>
      <c r="CV12" t="s">
        <v>178</v>
      </c>
      <c r="CZ12" t="s">
        <v>178</v>
      </c>
      <c r="DC12" t="s">
        <v>563</v>
      </c>
      <c r="DD12" t="s">
        <v>170</v>
      </c>
      <c r="DE12" t="s">
        <v>564</v>
      </c>
      <c r="DF12" t="s">
        <v>170</v>
      </c>
      <c r="DG12" t="s">
        <v>565</v>
      </c>
      <c r="DH12" t="s">
        <v>189</v>
      </c>
      <c r="DI12" t="s">
        <v>189</v>
      </c>
      <c r="DJ12">
        <v>0</v>
      </c>
      <c r="DK12">
        <v>9</v>
      </c>
      <c r="DL12" t="s">
        <v>170</v>
      </c>
      <c r="DM12" t="s">
        <v>566</v>
      </c>
      <c r="DN12" t="s">
        <v>178</v>
      </c>
      <c r="DP12" t="s">
        <v>567</v>
      </c>
      <c r="DQ12" t="s">
        <v>237</v>
      </c>
      <c r="DR12" t="str">
        <f>HYPERLINK("https://nconnect.nicmar.ac.in/pdf/943_resume_1772557504.pdf/Y2FyZWVy","View Resume")</f>
        <v>0</v>
      </c>
      <c r="DS12" t="s">
        <v>568</v>
      </c>
      <c r="DT12" t="s">
        <v>569</v>
      </c>
      <c r="DU12" t="s">
        <v>208</v>
      </c>
      <c r="DV12" t="s">
        <v>570</v>
      </c>
      <c r="DW12" t="s">
        <v>242</v>
      </c>
      <c r="DX12" t="s">
        <v>448</v>
      </c>
      <c r="DY12" t="s">
        <v>199</v>
      </c>
      <c r="DZ12" t="s">
        <v>571</v>
      </c>
      <c r="EA12" t="s">
        <v>572</v>
      </c>
      <c r="EB12" t="s">
        <v>208</v>
      </c>
      <c r="EC12" t="s">
        <v>241</v>
      </c>
      <c r="ED12" t="s">
        <v>242</v>
      </c>
      <c r="EE12" t="s">
        <v>573</v>
      </c>
      <c r="EF12" t="s">
        <v>574</v>
      </c>
      <c r="EG12" t="s">
        <v>575</v>
      </c>
      <c r="EH12" t="s">
        <v>576</v>
      </c>
      <c r="EI12" t="s">
        <v>208</v>
      </c>
      <c r="EJ12" t="s">
        <v>577</v>
      </c>
      <c r="EK12" t="s">
        <v>242</v>
      </c>
      <c r="EL12" t="s">
        <v>578</v>
      </c>
      <c r="EM12" t="s">
        <v>393</v>
      </c>
      <c r="EN12" t="s">
        <v>579</v>
      </c>
      <c r="EO12" t="s">
        <v>580</v>
      </c>
      <c r="EP12" t="s">
        <v>581</v>
      </c>
      <c r="EQ12" t="s">
        <v>582</v>
      </c>
      <c r="ER12" t="s">
        <v>197</v>
      </c>
      <c r="ES12" t="s">
        <v>583</v>
      </c>
      <c r="ET12" t="s">
        <v>243</v>
      </c>
      <c r="EU12" t="s">
        <v>584</v>
      </c>
      <c r="EV12" t="s">
        <v>585</v>
      </c>
      <c r="EW12" t="s">
        <v>586</v>
      </c>
      <c r="EX12" t="s">
        <v>582</v>
      </c>
      <c r="EY12" t="s">
        <v>197</v>
      </c>
      <c r="EZ12" t="s">
        <v>587</v>
      </c>
      <c r="FA12" t="s">
        <v>588</v>
      </c>
      <c r="FB12" t="s">
        <v>399</v>
      </c>
    </row>
    <row r="13" spans="1:158">
      <c r="A13" t="s">
        <v>537</v>
      </c>
      <c r="B13" t="s">
        <v>208</v>
      </c>
      <c r="C13" t="s">
        <v>209</v>
      </c>
      <c r="D13" t="s">
        <v>538</v>
      </c>
      <c r="E13" t="s">
        <v>589</v>
      </c>
      <c r="F13" t="s">
        <v>590</v>
      </c>
      <c r="G13">
        <v>8551084850</v>
      </c>
      <c r="H13" t="s">
        <v>164</v>
      </c>
      <c r="I13" t="s">
        <v>591</v>
      </c>
      <c r="J13" t="s">
        <v>166</v>
      </c>
      <c r="K13" t="s">
        <v>592</v>
      </c>
      <c r="L13" t="s">
        <v>593</v>
      </c>
      <c r="M13" t="s">
        <v>594</v>
      </c>
      <c r="N13" t="s">
        <v>178</v>
      </c>
      <c r="AI13" t="s">
        <v>595</v>
      </c>
      <c r="AJ13" t="s">
        <v>596</v>
      </c>
      <c r="AK13" t="s">
        <v>597</v>
      </c>
      <c r="AL13">
        <v>84.73</v>
      </c>
      <c r="AN13">
        <v>2012</v>
      </c>
      <c r="AO13" t="s">
        <v>170</v>
      </c>
      <c r="AP13" t="s">
        <v>598</v>
      </c>
      <c r="AQ13" t="s">
        <v>596</v>
      </c>
      <c r="AR13" t="s">
        <v>599</v>
      </c>
      <c r="AS13">
        <v>66.15</v>
      </c>
      <c r="AU13">
        <v>2014</v>
      </c>
      <c r="AV13" t="s">
        <v>178</v>
      </c>
      <c r="BC13" t="s">
        <v>170</v>
      </c>
      <c r="BD13" t="s">
        <v>468</v>
      </c>
      <c r="BE13" t="s">
        <v>600</v>
      </c>
      <c r="BF13" t="s">
        <v>181</v>
      </c>
      <c r="BG13">
        <v>68.8</v>
      </c>
      <c r="BI13">
        <v>2018</v>
      </c>
      <c r="BJ13">
        <v>2</v>
      </c>
      <c r="BL13">
        <v>9</v>
      </c>
      <c r="BN13" t="s">
        <v>170</v>
      </c>
      <c r="BO13" t="s">
        <v>601</v>
      </c>
      <c r="BP13" t="s">
        <v>602</v>
      </c>
      <c r="BQ13" t="s">
        <v>603</v>
      </c>
      <c r="BR13">
        <v>8.7</v>
      </c>
      <c r="BS13">
        <v>8.7</v>
      </c>
      <c r="BT13">
        <v>2021</v>
      </c>
      <c r="BU13">
        <v>8</v>
      </c>
      <c r="BW13">
        <v>13</v>
      </c>
      <c r="BY13" t="s">
        <v>178</v>
      </c>
      <c r="CF13" t="s">
        <v>178</v>
      </c>
      <c r="CJ13">
        <v>2021</v>
      </c>
      <c r="CL13" t="s">
        <v>170</v>
      </c>
      <c r="CM13" t="s">
        <v>604</v>
      </c>
      <c r="CN13" t="s">
        <v>178</v>
      </c>
      <c r="CP13" t="s">
        <v>605</v>
      </c>
      <c r="CQ13" t="s">
        <v>178</v>
      </c>
      <c r="CR13">
        <v>0</v>
      </c>
      <c r="CS13">
        <v>0</v>
      </c>
      <c r="CV13" t="s">
        <v>178</v>
      </c>
      <c r="CZ13" t="s">
        <v>178</v>
      </c>
      <c r="DB13" t="s">
        <v>606</v>
      </c>
      <c r="DC13" t="s">
        <v>285</v>
      </c>
      <c r="DD13" t="s">
        <v>178</v>
      </c>
      <c r="DE13" t="s">
        <v>607</v>
      </c>
      <c r="DF13" t="s">
        <v>178</v>
      </c>
      <c r="DL13" t="s">
        <v>178</v>
      </c>
      <c r="DN13" t="s">
        <v>178</v>
      </c>
      <c r="DP13" t="s">
        <v>608</v>
      </c>
      <c r="DQ13" t="s">
        <v>237</v>
      </c>
      <c r="DR13" t="str">
        <f>HYPERLINK("https://nconnect.nicmar.ac.in/pdf/892_resume_1772557570.pdf/Y2FyZWVy","View Resume")</f>
        <v>0</v>
      </c>
      <c r="DS13" t="s">
        <v>609</v>
      </c>
      <c r="DT13" t="s">
        <v>610</v>
      </c>
      <c r="DU13" t="s">
        <v>611</v>
      </c>
      <c r="DV13" t="s">
        <v>241</v>
      </c>
      <c r="DW13" t="s">
        <v>197</v>
      </c>
      <c r="DX13" t="s">
        <v>612</v>
      </c>
      <c r="DY13" t="s">
        <v>199</v>
      </c>
      <c r="DZ13" t="s">
        <v>613</v>
      </c>
      <c r="EA13" t="s">
        <v>614</v>
      </c>
      <c r="EB13" t="s">
        <v>615</v>
      </c>
      <c r="EC13" t="s">
        <v>241</v>
      </c>
      <c r="ED13" t="s">
        <v>197</v>
      </c>
      <c r="EE13" t="s">
        <v>443</v>
      </c>
      <c r="EF13" t="s">
        <v>612</v>
      </c>
      <c r="EG13" t="s">
        <v>402</v>
      </c>
      <c r="EH13" t="s">
        <v>614</v>
      </c>
      <c r="EI13" t="s">
        <v>615</v>
      </c>
      <c r="EJ13" t="s">
        <v>241</v>
      </c>
      <c r="EK13" t="s">
        <v>197</v>
      </c>
      <c r="EL13" t="s">
        <v>616</v>
      </c>
      <c r="EM13" t="s">
        <v>573</v>
      </c>
      <c r="EN13" t="s">
        <v>617</v>
      </c>
      <c r="EO13" t="s">
        <v>618</v>
      </c>
      <c r="EP13" t="s">
        <v>615</v>
      </c>
      <c r="EQ13" t="s">
        <v>241</v>
      </c>
      <c r="ER13" t="s">
        <v>197</v>
      </c>
      <c r="ES13" t="s">
        <v>244</v>
      </c>
      <c r="ET13" t="s">
        <v>447</v>
      </c>
      <c r="EU13" t="s">
        <v>536</v>
      </c>
      <c r="EV13" t="s">
        <v>619</v>
      </c>
      <c r="EW13" t="s">
        <v>620</v>
      </c>
      <c r="EX13" t="s">
        <v>241</v>
      </c>
      <c r="EY13" t="s">
        <v>197</v>
      </c>
      <c r="EZ13" t="s">
        <v>621</v>
      </c>
      <c r="FA13" t="s">
        <v>622</v>
      </c>
      <c r="FB13" t="s">
        <v>355</v>
      </c>
    </row>
    <row r="14" spans="1:158">
      <c r="A14" t="s">
        <v>407</v>
      </c>
      <c r="B14" t="s">
        <v>208</v>
      </c>
      <c r="C14" t="s">
        <v>172</v>
      </c>
      <c r="D14" t="s">
        <v>408</v>
      </c>
      <c r="E14" t="s">
        <v>623</v>
      </c>
      <c r="F14" t="s">
        <v>624</v>
      </c>
      <c r="G14">
        <v>9011358398</v>
      </c>
      <c r="H14" t="s">
        <v>213</v>
      </c>
      <c r="I14" t="s">
        <v>625</v>
      </c>
      <c r="J14" t="s">
        <v>166</v>
      </c>
      <c r="K14" t="s">
        <v>626</v>
      </c>
      <c r="L14" t="s">
        <v>627</v>
      </c>
      <c r="M14" t="s">
        <v>628</v>
      </c>
      <c r="N14" t="s">
        <v>170</v>
      </c>
      <c r="O14" t="s">
        <v>627</v>
      </c>
      <c r="P14" t="s">
        <v>629</v>
      </c>
      <c r="AI14" t="s">
        <v>630</v>
      </c>
      <c r="AJ14" t="s">
        <v>631</v>
      </c>
      <c r="AK14" t="s">
        <v>632</v>
      </c>
      <c r="AL14">
        <v>73.2</v>
      </c>
      <c r="AN14">
        <v>2002</v>
      </c>
      <c r="AO14" t="s">
        <v>170</v>
      </c>
      <c r="AP14" t="s">
        <v>633</v>
      </c>
      <c r="AQ14" t="s">
        <v>634</v>
      </c>
      <c r="AR14" t="s">
        <v>635</v>
      </c>
      <c r="AS14">
        <v>76.33</v>
      </c>
      <c r="AU14">
        <v>2004</v>
      </c>
      <c r="AV14" t="s">
        <v>178</v>
      </c>
      <c r="BC14" t="s">
        <v>170</v>
      </c>
      <c r="BD14" t="s">
        <v>636</v>
      </c>
      <c r="BE14" t="s">
        <v>637</v>
      </c>
      <c r="BF14" t="s">
        <v>638</v>
      </c>
      <c r="BG14">
        <v>66.85</v>
      </c>
      <c r="BI14">
        <v>2008</v>
      </c>
      <c r="BJ14">
        <v>2</v>
      </c>
      <c r="BL14">
        <v>9</v>
      </c>
      <c r="BN14" t="s">
        <v>170</v>
      </c>
      <c r="BO14" t="s">
        <v>639</v>
      </c>
      <c r="BP14" t="s">
        <v>640</v>
      </c>
      <c r="BQ14" t="s">
        <v>641</v>
      </c>
      <c r="BR14">
        <v>62.45</v>
      </c>
      <c r="BS14">
        <v>6.57</v>
      </c>
      <c r="BT14">
        <v>2010</v>
      </c>
      <c r="BU14">
        <v>14</v>
      </c>
      <c r="BW14">
        <v>47</v>
      </c>
      <c r="BY14" t="s">
        <v>178</v>
      </c>
      <c r="CF14" t="s">
        <v>170</v>
      </c>
      <c r="CG14" t="s">
        <v>642</v>
      </c>
      <c r="CH14" t="s">
        <v>643</v>
      </c>
      <c r="CI14" t="s">
        <v>186</v>
      </c>
      <c r="CJ14">
        <v>2023</v>
      </c>
      <c r="CL14" t="s">
        <v>170</v>
      </c>
      <c r="CM14" t="s">
        <v>644</v>
      </c>
      <c r="CN14" t="s">
        <v>170</v>
      </c>
      <c r="CO14" t="s">
        <v>645</v>
      </c>
      <c r="CP14" t="s">
        <v>646</v>
      </c>
      <c r="CQ14" t="s">
        <v>170</v>
      </c>
      <c r="CR14" t="s">
        <v>647</v>
      </c>
      <c r="CS14" t="s">
        <v>648</v>
      </c>
      <c r="CU14" t="s">
        <v>649</v>
      </c>
      <c r="CV14" t="s">
        <v>178</v>
      </c>
      <c r="CZ14" t="s">
        <v>178</v>
      </c>
      <c r="DB14" t="s">
        <v>650</v>
      </c>
      <c r="DC14" t="s">
        <v>651</v>
      </c>
      <c r="DD14" t="s">
        <v>170</v>
      </c>
      <c r="DE14" t="s">
        <v>652</v>
      </c>
      <c r="DF14" t="s">
        <v>170</v>
      </c>
      <c r="DG14" t="s">
        <v>653</v>
      </c>
      <c r="DH14" t="s">
        <v>654</v>
      </c>
      <c r="DI14" t="s">
        <v>655</v>
      </c>
      <c r="DJ14" t="s">
        <v>178</v>
      </c>
      <c r="DK14">
        <v>8</v>
      </c>
      <c r="DL14" t="s">
        <v>178</v>
      </c>
      <c r="DN14" t="s">
        <v>178</v>
      </c>
      <c r="DP14" t="s">
        <v>656</v>
      </c>
      <c r="DQ14" t="s">
        <v>237</v>
      </c>
      <c r="DR14" t="str">
        <f>HYPERLINK("https://nconnect.nicmar.ac.in/pdf/961_resume_1772557841.pdf/Y2FyZWVy","View Resume")</f>
        <v>0</v>
      </c>
      <c r="DS14" t="s">
        <v>657</v>
      </c>
      <c r="DT14" t="s">
        <v>658</v>
      </c>
      <c r="DU14" t="s">
        <v>659</v>
      </c>
      <c r="DV14" t="s">
        <v>241</v>
      </c>
      <c r="DW14" t="s">
        <v>242</v>
      </c>
      <c r="DX14" t="s">
        <v>530</v>
      </c>
      <c r="DY14" t="s">
        <v>199</v>
      </c>
      <c r="DZ14" t="s">
        <v>660</v>
      </c>
      <c r="EA14" t="s">
        <v>661</v>
      </c>
      <c r="EB14" t="s">
        <v>659</v>
      </c>
      <c r="EC14" t="s">
        <v>241</v>
      </c>
      <c r="ED14" t="s">
        <v>242</v>
      </c>
      <c r="EE14" t="s">
        <v>662</v>
      </c>
      <c r="EF14" t="s">
        <v>663</v>
      </c>
      <c r="EG14" t="s">
        <v>664</v>
      </c>
      <c r="EH14" t="s">
        <v>665</v>
      </c>
      <c r="EI14" t="s">
        <v>659</v>
      </c>
      <c r="EJ14" t="s">
        <v>241</v>
      </c>
      <c r="EK14" t="s">
        <v>242</v>
      </c>
      <c r="EL14" t="s">
        <v>666</v>
      </c>
      <c r="EM14" t="s">
        <v>667</v>
      </c>
      <c r="EN14" t="s">
        <v>668</v>
      </c>
      <c r="EO14" t="s">
        <v>669</v>
      </c>
      <c r="EP14" t="s">
        <v>670</v>
      </c>
      <c r="EQ14" t="s">
        <v>241</v>
      </c>
      <c r="ER14" t="s">
        <v>242</v>
      </c>
      <c r="ES14" t="s">
        <v>671</v>
      </c>
      <c r="ET14" t="s">
        <v>666</v>
      </c>
      <c r="EU14" t="s">
        <v>672</v>
      </c>
    </row>
    <row r="15" spans="1:158">
      <c r="A15" t="s">
        <v>673</v>
      </c>
      <c r="B15" t="s">
        <v>208</v>
      </c>
      <c r="C15" t="s">
        <v>209</v>
      </c>
      <c r="D15" t="s">
        <v>294</v>
      </c>
      <c r="E15" t="s">
        <v>674</v>
      </c>
      <c r="F15" t="s">
        <v>675</v>
      </c>
      <c r="G15">
        <v>7020992958</v>
      </c>
      <c r="H15" t="s">
        <v>213</v>
      </c>
      <c r="I15" t="s">
        <v>676</v>
      </c>
      <c r="J15" t="s">
        <v>166</v>
      </c>
      <c r="K15" t="s">
        <v>412</v>
      </c>
      <c r="L15" t="s">
        <v>677</v>
      </c>
      <c r="M15" t="s">
        <v>678</v>
      </c>
      <c r="N15" t="s">
        <v>178</v>
      </c>
      <c r="AI15" t="s">
        <v>679</v>
      </c>
      <c r="AJ15" t="s">
        <v>680</v>
      </c>
      <c r="AK15" t="s">
        <v>681</v>
      </c>
      <c r="AL15">
        <v>73</v>
      </c>
      <c r="AN15">
        <v>1994</v>
      </c>
      <c r="AO15" t="s">
        <v>170</v>
      </c>
      <c r="AP15" t="s">
        <v>682</v>
      </c>
      <c r="AQ15" t="s">
        <v>680</v>
      </c>
      <c r="AR15" t="s">
        <v>683</v>
      </c>
      <c r="AS15">
        <v>63</v>
      </c>
      <c r="AU15">
        <v>1996</v>
      </c>
      <c r="AV15" t="s">
        <v>178</v>
      </c>
      <c r="BC15" t="s">
        <v>170</v>
      </c>
      <c r="BD15" t="s">
        <v>684</v>
      </c>
      <c r="BE15" t="s">
        <v>685</v>
      </c>
      <c r="BF15" t="s">
        <v>686</v>
      </c>
      <c r="BG15">
        <v>60</v>
      </c>
      <c r="BI15">
        <v>1999</v>
      </c>
      <c r="BJ15">
        <v>19</v>
      </c>
      <c r="BK15" t="s">
        <v>687</v>
      </c>
      <c r="BL15">
        <v>23</v>
      </c>
      <c r="BN15" t="s">
        <v>170</v>
      </c>
      <c r="BO15" t="s">
        <v>684</v>
      </c>
      <c r="BP15" t="s">
        <v>688</v>
      </c>
      <c r="BQ15" t="s">
        <v>689</v>
      </c>
      <c r="BR15">
        <v>73</v>
      </c>
      <c r="BT15">
        <v>2001</v>
      </c>
      <c r="BU15">
        <v>31</v>
      </c>
      <c r="BV15" t="s">
        <v>690</v>
      </c>
      <c r="BW15">
        <v>23</v>
      </c>
      <c r="BY15" t="s">
        <v>178</v>
      </c>
      <c r="CF15" t="s">
        <v>170</v>
      </c>
      <c r="CG15" t="s">
        <v>691</v>
      </c>
      <c r="CH15" t="s">
        <v>692</v>
      </c>
      <c r="CI15" t="s">
        <v>186</v>
      </c>
      <c r="CJ15">
        <v>2025</v>
      </c>
      <c r="CL15" t="s">
        <v>170</v>
      </c>
      <c r="CN15" t="s">
        <v>170</v>
      </c>
      <c r="CO15" t="s">
        <v>693</v>
      </c>
      <c r="CP15" t="s">
        <v>694</v>
      </c>
      <c r="CQ15" t="s">
        <v>178</v>
      </c>
      <c r="CV15" t="s">
        <v>178</v>
      </c>
      <c r="CZ15" t="s">
        <v>178</v>
      </c>
      <c r="DB15" t="s">
        <v>695</v>
      </c>
      <c r="DC15" t="s">
        <v>696</v>
      </c>
      <c r="DD15" t="s">
        <v>170</v>
      </c>
      <c r="DE15" t="s">
        <v>697</v>
      </c>
      <c r="DF15" t="s">
        <v>178</v>
      </c>
      <c r="DL15" t="s">
        <v>170</v>
      </c>
      <c r="DM15" t="s">
        <v>698</v>
      </c>
      <c r="DN15" t="s">
        <v>178</v>
      </c>
      <c r="DP15" t="s">
        <v>699</v>
      </c>
      <c r="DQ15" t="str">
        <f>HYPERLINK("https://nconnect.nicmar.ac.in/storage/profile/69a70d8a2aaaf.png","Download")</f>
        <v>0</v>
      </c>
      <c r="DR15" t="str">
        <f>HYPERLINK("https://nconnect.nicmar.ac.in/pdf/966_resume_1772557389.pdf/Y2FyZWVy","View Resume")</f>
        <v>0</v>
      </c>
      <c r="DS15" t="s">
        <v>488</v>
      </c>
      <c r="DT15" t="s">
        <v>700</v>
      </c>
      <c r="DU15" t="s">
        <v>701</v>
      </c>
      <c r="DV15" t="s">
        <v>241</v>
      </c>
      <c r="DW15" t="s">
        <v>242</v>
      </c>
      <c r="DX15" t="s">
        <v>397</v>
      </c>
      <c r="DY15" t="s">
        <v>199</v>
      </c>
      <c r="DZ15" t="s">
        <v>488</v>
      </c>
    </row>
    <row r="16" spans="1:158">
      <c r="A16" t="s">
        <v>702</v>
      </c>
      <c r="B16" t="s">
        <v>208</v>
      </c>
      <c r="C16" t="s">
        <v>160</v>
      </c>
      <c r="D16" t="s">
        <v>703</v>
      </c>
      <c r="E16" t="s">
        <v>704</v>
      </c>
      <c r="F16" t="s">
        <v>705</v>
      </c>
      <c r="G16">
        <v>9073687894</v>
      </c>
      <c r="H16" t="s">
        <v>164</v>
      </c>
      <c r="I16" t="s">
        <v>706</v>
      </c>
      <c r="J16" t="s">
        <v>166</v>
      </c>
      <c r="K16" t="s">
        <v>329</v>
      </c>
      <c r="L16" t="s">
        <v>707</v>
      </c>
      <c r="M16" t="s">
        <v>708</v>
      </c>
      <c r="N16" t="s">
        <v>178</v>
      </c>
      <c r="AI16" t="s">
        <v>709</v>
      </c>
      <c r="AJ16" t="s">
        <v>710</v>
      </c>
      <c r="AK16" t="s">
        <v>711</v>
      </c>
      <c r="AL16">
        <v>76</v>
      </c>
      <c r="AN16">
        <v>2007</v>
      </c>
      <c r="AO16" t="s">
        <v>170</v>
      </c>
      <c r="AP16" t="s">
        <v>712</v>
      </c>
      <c r="AQ16" t="s">
        <v>713</v>
      </c>
      <c r="AR16" t="s">
        <v>714</v>
      </c>
      <c r="AS16">
        <v>60</v>
      </c>
      <c r="AU16">
        <v>2009</v>
      </c>
      <c r="AV16" t="s">
        <v>178</v>
      </c>
      <c r="BC16" t="s">
        <v>170</v>
      </c>
      <c r="BD16" t="s">
        <v>715</v>
      </c>
      <c r="BE16" t="s">
        <v>716</v>
      </c>
      <c r="BF16" t="s">
        <v>717</v>
      </c>
      <c r="BG16">
        <v>75</v>
      </c>
      <c r="BH16">
        <v>8.3</v>
      </c>
      <c r="BI16">
        <v>2013</v>
      </c>
      <c r="BJ16">
        <v>2</v>
      </c>
      <c r="BL16">
        <v>9</v>
      </c>
      <c r="BN16" t="s">
        <v>170</v>
      </c>
      <c r="BO16" t="s">
        <v>718</v>
      </c>
      <c r="BP16" t="s">
        <v>719</v>
      </c>
      <c r="BQ16" t="s">
        <v>720</v>
      </c>
      <c r="BR16">
        <v>70</v>
      </c>
      <c r="BS16">
        <v>7.11</v>
      </c>
      <c r="BT16">
        <v>2017</v>
      </c>
      <c r="BU16">
        <v>1</v>
      </c>
      <c r="BW16">
        <v>13</v>
      </c>
      <c r="BY16" t="s">
        <v>178</v>
      </c>
      <c r="CF16" t="s">
        <v>178</v>
      </c>
      <c r="CL16" t="s">
        <v>178</v>
      </c>
      <c r="CN16" t="s">
        <v>170</v>
      </c>
      <c r="CO16" t="s">
        <v>721</v>
      </c>
      <c r="CP16" t="s">
        <v>722</v>
      </c>
      <c r="CQ16" t="s">
        <v>178</v>
      </c>
      <c r="CV16" t="s">
        <v>178</v>
      </c>
      <c r="CZ16" t="s">
        <v>178</v>
      </c>
      <c r="DC16" t="s">
        <v>723</v>
      </c>
      <c r="DD16" t="s">
        <v>170</v>
      </c>
      <c r="DE16" t="s">
        <v>724</v>
      </c>
      <c r="DF16" t="s">
        <v>178</v>
      </c>
      <c r="DL16" t="s">
        <v>178</v>
      </c>
      <c r="DN16" t="s">
        <v>178</v>
      </c>
      <c r="DP16" t="s">
        <v>725</v>
      </c>
      <c r="DQ16" t="s">
        <v>237</v>
      </c>
      <c r="DR16" t="str">
        <f>HYPERLINK("https://nconnect.nicmar.ac.in/pdf/959_resume_1772553728.pdf/Y2FyZWVy","View Resume")</f>
        <v>0</v>
      </c>
      <c r="DS16" t="s">
        <v>613</v>
      </c>
    </row>
    <row r="17" spans="1:158">
      <c r="A17" t="s">
        <v>359</v>
      </c>
      <c r="B17" t="s">
        <v>208</v>
      </c>
      <c r="C17" t="s">
        <v>160</v>
      </c>
      <c r="D17" t="s">
        <v>161</v>
      </c>
      <c r="E17" t="s">
        <v>726</v>
      </c>
      <c r="F17" t="s">
        <v>727</v>
      </c>
      <c r="G17">
        <v>8722553250</v>
      </c>
      <c r="H17" t="s">
        <v>213</v>
      </c>
      <c r="I17" t="s">
        <v>728</v>
      </c>
      <c r="J17" t="s">
        <v>166</v>
      </c>
      <c r="K17" t="s">
        <v>729</v>
      </c>
      <c r="L17" t="s">
        <v>730</v>
      </c>
      <c r="M17" t="s">
        <v>731</v>
      </c>
      <c r="N17" t="s">
        <v>170</v>
      </c>
      <c r="O17" t="s">
        <v>732</v>
      </c>
      <c r="P17" t="s">
        <v>160</v>
      </c>
      <c r="AI17" t="s">
        <v>733</v>
      </c>
      <c r="AJ17" t="s">
        <v>734</v>
      </c>
      <c r="AK17" t="s">
        <v>632</v>
      </c>
      <c r="AL17">
        <v>78</v>
      </c>
      <c r="AN17">
        <v>2005</v>
      </c>
      <c r="AO17" t="s">
        <v>170</v>
      </c>
      <c r="AP17" t="s">
        <v>735</v>
      </c>
      <c r="AQ17" t="s">
        <v>734</v>
      </c>
      <c r="AR17" t="s">
        <v>736</v>
      </c>
      <c r="AS17">
        <v>64</v>
      </c>
      <c r="AU17">
        <v>2007</v>
      </c>
      <c r="AV17" t="s">
        <v>178</v>
      </c>
      <c r="BC17" t="s">
        <v>170</v>
      </c>
      <c r="BD17" t="s">
        <v>737</v>
      </c>
      <c r="BE17" t="s">
        <v>738</v>
      </c>
      <c r="BF17" t="s">
        <v>739</v>
      </c>
      <c r="BG17">
        <v>61</v>
      </c>
      <c r="BI17">
        <v>2011</v>
      </c>
      <c r="BJ17">
        <v>1</v>
      </c>
      <c r="BL17">
        <v>9</v>
      </c>
      <c r="BN17" t="s">
        <v>170</v>
      </c>
      <c r="BO17" t="s">
        <v>737</v>
      </c>
      <c r="BP17" t="s">
        <v>740</v>
      </c>
      <c r="BQ17" t="s">
        <v>741</v>
      </c>
      <c r="BR17">
        <v>80.75</v>
      </c>
      <c r="BS17">
        <v>8.51</v>
      </c>
      <c r="BT17">
        <v>2013</v>
      </c>
      <c r="BU17">
        <v>12</v>
      </c>
      <c r="BW17">
        <v>9</v>
      </c>
      <c r="BY17" t="s">
        <v>178</v>
      </c>
      <c r="CF17" t="s">
        <v>170</v>
      </c>
      <c r="CG17" t="s">
        <v>742</v>
      </c>
      <c r="CH17" t="s">
        <v>743</v>
      </c>
      <c r="CI17" t="s">
        <v>186</v>
      </c>
      <c r="CJ17">
        <v>2022</v>
      </c>
      <c r="CL17" t="s">
        <v>178</v>
      </c>
      <c r="CN17" t="s">
        <v>178</v>
      </c>
      <c r="CP17" t="s">
        <v>744</v>
      </c>
      <c r="CQ17" t="s">
        <v>170</v>
      </c>
      <c r="CR17">
        <v>0</v>
      </c>
      <c r="CS17">
        <v>2</v>
      </c>
      <c r="CT17">
        <v>3</v>
      </c>
      <c r="CU17" t="s">
        <v>745</v>
      </c>
      <c r="CV17" t="s">
        <v>178</v>
      </c>
      <c r="CZ17" t="s">
        <v>178</v>
      </c>
      <c r="DB17" t="s">
        <v>746</v>
      </c>
      <c r="DC17" t="s">
        <v>747</v>
      </c>
      <c r="DD17" t="s">
        <v>170</v>
      </c>
      <c r="DE17" t="s">
        <v>748</v>
      </c>
      <c r="DF17" t="s">
        <v>178</v>
      </c>
      <c r="DL17" t="s">
        <v>178</v>
      </c>
      <c r="DN17" t="s">
        <v>178</v>
      </c>
      <c r="DP17" t="s">
        <v>749</v>
      </c>
      <c r="DQ17" t="str">
        <f>HYPERLINK("https://nconnect.nicmar.ac.in/storage/profile/69a712b574b03.png","Download")</f>
        <v>0</v>
      </c>
      <c r="DR17" t="str">
        <f>HYPERLINK("https://nconnect.nicmar.ac.in/pdf/811_resume_1772557963.pdf/Y2FyZWVy","View Resume")</f>
        <v>0</v>
      </c>
      <c r="DS17" t="s">
        <v>750</v>
      </c>
      <c r="DT17" t="s">
        <v>751</v>
      </c>
      <c r="DU17" t="s">
        <v>752</v>
      </c>
      <c r="DV17" t="s">
        <v>753</v>
      </c>
      <c r="DW17" t="s">
        <v>197</v>
      </c>
      <c r="DX17" t="s">
        <v>530</v>
      </c>
      <c r="DY17" t="s">
        <v>616</v>
      </c>
      <c r="DZ17" t="s">
        <v>579</v>
      </c>
      <c r="EA17" t="s">
        <v>743</v>
      </c>
      <c r="EB17" t="s">
        <v>754</v>
      </c>
      <c r="EC17" t="s">
        <v>755</v>
      </c>
      <c r="ED17" t="s">
        <v>242</v>
      </c>
      <c r="EE17" t="s">
        <v>398</v>
      </c>
      <c r="EF17" t="s">
        <v>756</v>
      </c>
      <c r="EG17" t="s">
        <v>617</v>
      </c>
      <c r="EH17" t="s">
        <v>757</v>
      </c>
      <c r="EI17" t="s">
        <v>208</v>
      </c>
      <c r="EJ17" t="s">
        <v>758</v>
      </c>
      <c r="EK17" t="s">
        <v>242</v>
      </c>
      <c r="EL17" t="s">
        <v>257</v>
      </c>
      <c r="EM17" t="s">
        <v>759</v>
      </c>
      <c r="EN17" t="s">
        <v>402</v>
      </c>
    </row>
    <row r="18" spans="1:158">
      <c r="A18" t="s">
        <v>259</v>
      </c>
      <c r="B18" t="s">
        <v>208</v>
      </c>
      <c r="C18" t="s">
        <v>160</v>
      </c>
      <c r="D18" t="s">
        <v>260</v>
      </c>
      <c r="E18" t="s">
        <v>726</v>
      </c>
      <c r="F18" t="s">
        <v>727</v>
      </c>
      <c r="G18">
        <v>8722553250</v>
      </c>
      <c r="H18" t="s">
        <v>213</v>
      </c>
      <c r="I18" t="s">
        <v>728</v>
      </c>
      <c r="J18" t="s">
        <v>166</v>
      </c>
      <c r="K18" t="s">
        <v>729</v>
      </c>
      <c r="L18" t="s">
        <v>730</v>
      </c>
      <c r="M18" t="s">
        <v>731</v>
      </c>
      <c r="N18" t="s">
        <v>170</v>
      </c>
      <c r="O18" t="s">
        <v>732</v>
      </c>
      <c r="P18" t="s">
        <v>160</v>
      </c>
      <c r="AI18" t="s">
        <v>733</v>
      </c>
      <c r="AJ18" t="s">
        <v>734</v>
      </c>
      <c r="AK18" t="s">
        <v>632</v>
      </c>
      <c r="AL18">
        <v>78</v>
      </c>
      <c r="AN18">
        <v>2005</v>
      </c>
      <c r="AO18" t="s">
        <v>170</v>
      </c>
      <c r="AP18" t="s">
        <v>735</v>
      </c>
      <c r="AQ18" t="s">
        <v>734</v>
      </c>
      <c r="AR18" t="s">
        <v>736</v>
      </c>
      <c r="AS18">
        <v>64</v>
      </c>
      <c r="AU18">
        <v>2007</v>
      </c>
      <c r="AV18" t="s">
        <v>178</v>
      </c>
      <c r="BC18" t="s">
        <v>170</v>
      </c>
      <c r="BD18" t="s">
        <v>737</v>
      </c>
      <c r="BE18" t="s">
        <v>738</v>
      </c>
      <c r="BF18" t="s">
        <v>739</v>
      </c>
      <c r="BG18">
        <v>61</v>
      </c>
      <c r="BI18">
        <v>2011</v>
      </c>
      <c r="BJ18">
        <v>1</v>
      </c>
      <c r="BL18">
        <v>9</v>
      </c>
      <c r="BN18" t="s">
        <v>170</v>
      </c>
      <c r="BO18" t="s">
        <v>737</v>
      </c>
      <c r="BP18" t="s">
        <v>740</v>
      </c>
      <c r="BQ18" t="s">
        <v>741</v>
      </c>
      <c r="BR18">
        <v>80.75</v>
      </c>
      <c r="BS18">
        <v>8.51</v>
      </c>
      <c r="BT18">
        <v>2013</v>
      </c>
      <c r="BU18">
        <v>12</v>
      </c>
      <c r="BW18">
        <v>9</v>
      </c>
      <c r="BY18" t="s">
        <v>178</v>
      </c>
      <c r="CF18" t="s">
        <v>170</v>
      </c>
      <c r="CG18" t="s">
        <v>742</v>
      </c>
      <c r="CH18" t="s">
        <v>743</v>
      </c>
      <c r="CI18" t="s">
        <v>186</v>
      </c>
      <c r="CJ18">
        <v>2022</v>
      </c>
      <c r="CL18" t="s">
        <v>178</v>
      </c>
      <c r="CN18" t="s">
        <v>178</v>
      </c>
      <c r="CP18" t="s">
        <v>744</v>
      </c>
      <c r="CQ18" t="s">
        <v>170</v>
      </c>
      <c r="CR18">
        <v>0</v>
      </c>
      <c r="CS18">
        <v>2</v>
      </c>
      <c r="CT18">
        <v>3</v>
      </c>
      <c r="CU18" t="s">
        <v>745</v>
      </c>
      <c r="CV18" t="s">
        <v>178</v>
      </c>
      <c r="CZ18" t="s">
        <v>178</v>
      </c>
      <c r="DB18" t="s">
        <v>746</v>
      </c>
      <c r="DC18" t="s">
        <v>747</v>
      </c>
      <c r="DD18" t="s">
        <v>170</v>
      </c>
      <c r="DE18" t="s">
        <v>748</v>
      </c>
      <c r="DF18" t="s">
        <v>178</v>
      </c>
      <c r="DL18" t="s">
        <v>178</v>
      </c>
      <c r="DN18" t="s">
        <v>178</v>
      </c>
      <c r="DP18" t="s">
        <v>760</v>
      </c>
      <c r="DQ18" t="str">
        <f>HYPERLINK("https://nconnect.nicmar.ac.in/storage/profile/69a712b574b03.png","Download")</f>
        <v>0</v>
      </c>
      <c r="DR18" t="str">
        <f>HYPERLINK("https://nconnect.nicmar.ac.in/pdf/811_resume_1772557963.pdf/Y2FyZWVy","View Resume")</f>
        <v>0</v>
      </c>
      <c r="DS18" t="s">
        <v>750</v>
      </c>
      <c r="DT18" t="s">
        <v>751</v>
      </c>
      <c r="DU18" t="s">
        <v>752</v>
      </c>
      <c r="DV18" t="s">
        <v>753</v>
      </c>
      <c r="DW18" t="s">
        <v>197</v>
      </c>
      <c r="DX18" t="s">
        <v>530</v>
      </c>
      <c r="DY18" t="s">
        <v>616</v>
      </c>
      <c r="DZ18" t="s">
        <v>579</v>
      </c>
      <c r="EA18" t="s">
        <v>743</v>
      </c>
      <c r="EB18" t="s">
        <v>754</v>
      </c>
      <c r="EC18" t="s">
        <v>755</v>
      </c>
      <c r="ED18" t="s">
        <v>242</v>
      </c>
      <c r="EE18" t="s">
        <v>398</v>
      </c>
      <c r="EF18" t="s">
        <v>756</v>
      </c>
      <c r="EG18" t="s">
        <v>617</v>
      </c>
      <c r="EH18" t="s">
        <v>757</v>
      </c>
      <c r="EI18" t="s">
        <v>208</v>
      </c>
      <c r="EJ18" t="s">
        <v>758</v>
      </c>
      <c r="EK18" t="s">
        <v>242</v>
      </c>
      <c r="EL18" t="s">
        <v>257</v>
      </c>
      <c r="EM18" t="s">
        <v>759</v>
      </c>
      <c r="EN18" t="s">
        <v>402</v>
      </c>
    </row>
    <row r="19" spans="1:158">
      <c r="A19" t="s">
        <v>702</v>
      </c>
      <c r="B19" t="s">
        <v>208</v>
      </c>
      <c r="C19" t="s">
        <v>160</v>
      </c>
      <c r="D19" t="s">
        <v>703</v>
      </c>
      <c r="E19" t="s">
        <v>726</v>
      </c>
      <c r="F19" t="s">
        <v>727</v>
      </c>
      <c r="G19">
        <v>8722553250</v>
      </c>
      <c r="H19" t="s">
        <v>213</v>
      </c>
      <c r="I19" t="s">
        <v>728</v>
      </c>
      <c r="J19" t="s">
        <v>166</v>
      </c>
      <c r="K19" t="s">
        <v>729</v>
      </c>
      <c r="L19" t="s">
        <v>730</v>
      </c>
      <c r="M19" t="s">
        <v>731</v>
      </c>
      <c r="N19" t="s">
        <v>170</v>
      </c>
      <c r="O19" t="s">
        <v>732</v>
      </c>
      <c r="P19" t="s">
        <v>160</v>
      </c>
      <c r="AI19" t="s">
        <v>733</v>
      </c>
      <c r="AJ19" t="s">
        <v>734</v>
      </c>
      <c r="AK19" t="s">
        <v>632</v>
      </c>
      <c r="AL19">
        <v>78</v>
      </c>
      <c r="AN19">
        <v>2005</v>
      </c>
      <c r="AO19" t="s">
        <v>170</v>
      </c>
      <c r="AP19" t="s">
        <v>735</v>
      </c>
      <c r="AQ19" t="s">
        <v>734</v>
      </c>
      <c r="AR19" t="s">
        <v>736</v>
      </c>
      <c r="AS19">
        <v>64</v>
      </c>
      <c r="AU19">
        <v>2007</v>
      </c>
      <c r="AV19" t="s">
        <v>178</v>
      </c>
      <c r="BC19" t="s">
        <v>170</v>
      </c>
      <c r="BD19" t="s">
        <v>737</v>
      </c>
      <c r="BE19" t="s">
        <v>738</v>
      </c>
      <c r="BF19" t="s">
        <v>739</v>
      </c>
      <c r="BG19">
        <v>61</v>
      </c>
      <c r="BI19">
        <v>2011</v>
      </c>
      <c r="BJ19">
        <v>1</v>
      </c>
      <c r="BL19">
        <v>9</v>
      </c>
      <c r="BN19" t="s">
        <v>170</v>
      </c>
      <c r="BO19" t="s">
        <v>737</v>
      </c>
      <c r="BP19" t="s">
        <v>740</v>
      </c>
      <c r="BQ19" t="s">
        <v>741</v>
      </c>
      <c r="BR19">
        <v>80.75</v>
      </c>
      <c r="BS19">
        <v>8.51</v>
      </c>
      <c r="BT19">
        <v>2013</v>
      </c>
      <c r="BU19">
        <v>12</v>
      </c>
      <c r="BW19">
        <v>9</v>
      </c>
      <c r="BY19" t="s">
        <v>178</v>
      </c>
      <c r="CF19" t="s">
        <v>170</v>
      </c>
      <c r="CG19" t="s">
        <v>742</v>
      </c>
      <c r="CH19" t="s">
        <v>743</v>
      </c>
      <c r="CI19" t="s">
        <v>186</v>
      </c>
      <c r="CJ19">
        <v>2022</v>
      </c>
      <c r="CL19" t="s">
        <v>178</v>
      </c>
      <c r="CN19" t="s">
        <v>178</v>
      </c>
      <c r="CP19" t="s">
        <v>744</v>
      </c>
      <c r="CQ19" t="s">
        <v>170</v>
      </c>
      <c r="CR19">
        <v>0</v>
      </c>
      <c r="CS19">
        <v>2</v>
      </c>
      <c r="CT19">
        <v>3</v>
      </c>
      <c r="CU19" t="s">
        <v>745</v>
      </c>
      <c r="CV19" t="s">
        <v>178</v>
      </c>
      <c r="CZ19" t="s">
        <v>178</v>
      </c>
      <c r="DB19" t="s">
        <v>746</v>
      </c>
      <c r="DC19" t="s">
        <v>747</v>
      </c>
      <c r="DD19" t="s">
        <v>170</v>
      </c>
      <c r="DE19" t="s">
        <v>748</v>
      </c>
      <c r="DF19" t="s">
        <v>178</v>
      </c>
      <c r="DL19" t="s">
        <v>178</v>
      </c>
      <c r="DN19" t="s">
        <v>178</v>
      </c>
      <c r="DP19" t="s">
        <v>761</v>
      </c>
      <c r="DQ19" t="str">
        <f>HYPERLINK("https://nconnect.nicmar.ac.in/storage/profile/69a712b574b03.png","Download")</f>
        <v>0</v>
      </c>
      <c r="DR19" t="str">
        <f>HYPERLINK("https://nconnect.nicmar.ac.in/pdf/811_resume_1772557963.pdf/Y2FyZWVy","View Resume")</f>
        <v>0</v>
      </c>
      <c r="DS19" t="s">
        <v>750</v>
      </c>
      <c r="DT19" t="s">
        <v>751</v>
      </c>
      <c r="DU19" t="s">
        <v>752</v>
      </c>
      <c r="DV19" t="s">
        <v>753</v>
      </c>
      <c r="DW19" t="s">
        <v>197</v>
      </c>
      <c r="DX19" t="s">
        <v>530</v>
      </c>
      <c r="DY19" t="s">
        <v>616</v>
      </c>
      <c r="DZ19" t="s">
        <v>579</v>
      </c>
      <c r="EA19" t="s">
        <v>743</v>
      </c>
      <c r="EB19" t="s">
        <v>754</v>
      </c>
      <c r="EC19" t="s">
        <v>755</v>
      </c>
      <c r="ED19" t="s">
        <v>242</v>
      </c>
      <c r="EE19" t="s">
        <v>398</v>
      </c>
      <c r="EF19" t="s">
        <v>756</v>
      </c>
      <c r="EG19" t="s">
        <v>617</v>
      </c>
      <c r="EH19" t="s">
        <v>757</v>
      </c>
      <c r="EI19" t="s">
        <v>208</v>
      </c>
      <c r="EJ19" t="s">
        <v>758</v>
      </c>
      <c r="EK19" t="s">
        <v>242</v>
      </c>
      <c r="EL19" t="s">
        <v>257</v>
      </c>
      <c r="EM19" t="s">
        <v>759</v>
      </c>
      <c r="EN19" t="s">
        <v>402</v>
      </c>
    </row>
    <row r="20" spans="1:158">
      <c r="A20" t="s">
        <v>407</v>
      </c>
      <c r="B20" t="s">
        <v>208</v>
      </c>
      <c r="C20" t="s">
        <v>172</v>
      </c>
      <c r="D20" t="s">
        <v>408</v>
      </c>
      <c r="E20" t="s">
        <v>762</v>
      </c>
      <c r="F20" t="s">
        <v>763</v>
      </c>
      <c r="G20">
        <v>7792020200</v>
      </c>
      <c r="H20" t="s">
        <v>164</v>
      </c>
      <c r="I20" t="s">
        <v>764</v>
      </c>
      <c r="J20" t="s">
        <v>166</v>
      </c>
      <c r="K20" t="s">
        <v>765</v>
      </c>
      <c r="L20" t="s">
        <v>766</v>
      </c>
      <c r="M20" t="s">
        <v>767</v>
      </c>
      <c r="N20" t="s">
        <v>178</v>
      </c>
      <c r="AI20" t="s">
        <v>768</v>
      </c>
      <c r="AJ20" t="s">
        <v>769</v>
      </c>
      <c r="AK20" t="s">
        <v>770</v>
      </c>
      <c r="AL20">
        <v>88</v>
      </c>
      <c r="AN20">
        <v>2008</v>
      </c>
      <c r="AO20" t="s">
        <v>170</v>
      </c>
      <c r="AP20" t="s">
        <v>768</v>
      </c>
      <c r="AQ20" t="s">
        <v>769</v>
      </c>
      <c r="AR20" t="s">
        <v>771</v>
      </c>
      <c r="AS20">
        <v>84.77</v>
      </c>
      <c r="AU20">
        <v>2010</v>
      </c>
      <c r="AV20" t="s">
        <v>178</v>
      </c>
      <c r="BC20" t="s">
        <v>170</v>
      </c>
      <c r="BD20" t="s">
        <v>772</v>
      </c>
      <c r="BE20" t="s">
        <v>773</v>
      </c>
      <c r="BF20" t="s">
        <v>774</v>
      </c>
      <c r="BG20">
        <v>68.82</v>
      </c>
      <c r="BI20">
        <v>2014</v>
      </c>
      <c r="BJ20">
        <v>2</v>
      </c>
      <c r="BL20">
        <v>9</v>
      </c>
      <c r="BN20" t="s">
        <v>170</v>
      </c>
      <c r="BO20" t="s">
        <v>772</v>
      </c>
      <c r="BP20" t="s">
        <v>773</v>
      </c>
      <c r="BQ20" t="s">
        <v>775</v>
      </c>
      <c r="BR20">
        <v>71.4</v>
      </c>
      <c r="BT20">
        <v>2016</v>
      </c>
      <c r="BU20">
        <v>14</v>
      </c>
      <c r="BW20">
        <v>47</v>
      </c>
      <c r="BY20" t="s">
        <v>178</v>
      </c>
      <c r="CF20" t="s">
        <v>170</v>
      </c>
      <c r="CG20" t="s">
        <v>776</v>
      </c>
      <c r="CH20" t="s">
        <v>777</v>
      </c>
      <c r="CI20" t="s">
        <v>186</v>
      </c>
      <c r="CJ20">
        <v>2025</v>
      </c>
      <c r="CL20" t="s">
        <v>178</v>
      </c>
      <c r="CN20" t="s">
        <v>178</v>
      </c>
      <c r="CP20" t="s">
        <v>778</v>
      </c>
      <c r="CQ20" t="s">
        <v>170</v>
      </c>
      <c r="CR20">
        <v>0</v>
      </c>
      <c r="CS20">
        <v>0</v>
      </c>
      <c r="CT20">
        <v>4</v>
      </c>
      <c r="CU20" t="s">
        <v>779</v>
      </c>
      <c r="CV20" t="s">
        <v>178</v>
      </c>
      <c r="CZ20" t="s">
        <v>178</v>
      </c>
      <c r="DB20" t="s">
        <v>780</v>
      </c>
      <c r="DC20" t="s">
        <v>781</v>
      </c>
      <c r="DD20" t="s">
        <v>178</v>
      </c>
      <c r="DF20" t="s">
        <v>178</v>
      </c>
      <c r="DL20" t="s">
        <v>170</v>
      </c>
      <c r="DM20" t="s">
        <v>782</v>
      </c>
      <c r="DN20" t="s">
        <v>178</v>
      </c>
      <c r="DP20" t="s">
        <v>783</v>
      </c>
      <c r="DQ20" t="str">
        <f>HYPERLINK("https://nconnect.nicmar.ac.in/storage/profile/69a71993369bf.png","Download")</f>
        <v>0</v>
      </c>
      <c r="DR20" t="str">
        <f>HYPERLINK("https://nconnect.nicmar.ac.in/pdf/967_resume_1772558544.pdf/Y2FyZWVy","View Resume")</f>
        <v>0</v>
      </c>
      <c r="DS20" t="s">
        <v>784</v>
      </c>
      <c r="DT20" t="s">
        <v>785</v>
      </c>
      <c r="DU20" t="s">
        <v>208</v>
      </c>
      <c r="DV20" t="s">
        <v>786</v>
      </c>
      <c r="DW20" t="s">
        <v>242</v>
      </c>
      <c r="DX20" t="s">
        <v>531</v>
      </c>
      <c r="DY20" t="s">
        <v>199</v>
      </c>
      <c r="DZ20" t="s">
        <v>255</v>
      </c>
      <c r="EA20" t="s">
        <v>787</v>
      </c>
      <c r="EB20" t="s">
        <v>788</v>
      </c>
      <c r="EC20" t="s">
        <v>789</v>
      </c>
      <c r="ED20" t="s">
        <v>197</v>
      </c>
      <c r="EE20" t="s">
        <v>535</v>
      </c>
      <c r="EF20" t="s">
        <v>790</v>
      </c>
      <c r="EG20" t="s">
        <v>355</v>
      </c>
    </row>
    <row r="21" spans="1:158">
      <c r="A21" t="s">
        <v>407</v>
      </c>
      <c r="B21" t="s">
        <v>208</v>
      </c>
      <c r="C21" t="s">
        <v>172</v>
      </c>
      <c r="D21" t="s">
        <v>408</v>
      </c>
      <c r="E21" t="s">
        <v>791</v>
      </c>
      <c r="F21" t="s">
        <v>792</v>
      </c>
      <c r="G21">
        <v>9657889035</v>
      </c>
      <c r="H21" t="s">
        <v>213</v>
      </c>
      <c r="I21" t="s">
        <v>793</v>
      </c>
      <c r="J21" t="s">
        <v>264</v>
      </c>
      <c r="K21" t="s">
        <v>794</v>
      </c>
      <c r="L21" t="s">
        <v>795</v>
      </c>
      <c r="M21" t="s">
        <v>796</v>
      </c>
      <c r="N21" t="s">
        <v>178</v>
      </c>
      <c r="AI21" t="s">
        <v>797</v>
      </c>
      <c r="AJ21" t="s">
        <v>798</v>
      </c>
      <c r="AK21" t="s">
        <v>799</v>
      </c>
      <c r="AL21">
        <v>55.33</v>
      </c>
      <c r="AN21">
        <v>2001</v>
      </c>
      <c r="AO21" t="s">
        <v>170</v>
      </c>
      <c r="AP21" t="s">
        <v>797</v>
      </c>
      <c r="AQ21" t="s">
        <v>800</v>
      </c>
      <c r="AR21" t="s">
        <v>801</v>
      </c>
      <c r="AS21">
        <v>52.67</v>
      </c>
      <c r="AU21">
        <v>2003</v>
      </c>
      <c r="AV21" t="s">
        <v>178</v>
      </c>
      <c r="BC21" t="s">
        <v>170</v>
      </c>
      <c r="BD21" t="s">
        <v>802</v>
      </c>
      <c r="BE21" t="s">
        <v>803</v>
      </c>
      <c r="BF21" t="s">
        <v>804</v>
      </c>
      <c r="BG21">
        <v>70.13</v>
      </c>
      <c r="BI21">
        <v>2008</v>
      </c>
      <c r="BJ21">
        <v>2</v>
      </c>
      <c r="BL21">
        <v>9</v>
      </c>
      <c r="BN21" t="s">
        <v>170</v>
      </c>
      <c r="BO21" t="s">
        <v>805</v>
      </c>
      <c r="BP21" t="s">
        <v>805</v>
      </c>
      <c r="BQ21" t="s">
        <v>408</v>
      </c>
      <c r="BR21">
        <v>73.3</v>
      </c>
      <c r="BS21">
        <v>7.33</v>
      </c>
      <c r="BT21">
        <v>2010</v>
      </c>
      <c r="BU21">
        <v>14</v>
      </c>
      <c r="BW21">
        <v>47</v>
      </c>
      <c r="BY21" t="s">
        <v>178</v>
      </c>
      <c r="CF21" t="s">
        <v>170</v>
      </c>
      <c r="CG21" t="s">
        <v>806</v>
      </c>
      <c r="CH21" t="s">
        <v>805</v>
      </c>
      <c r="CI21" t="s">
        <v>186</v>
      </c>
      <c r="CJ21">
        <v>2020</v>
      </c>
      <c r="CL21" t="s">
        <v>178</v>
      </c>
      <c r="CN21" t="s">
        <v>170</v>
      </c>
      <c r="CO21" t="s">
        <v>807</v>
      </c>
      <c r="CP21" t="s">
        <v>808</v>
      </c>
      <c r="CQ21" t="s">
        <v>170</v>
      </c>
      <c r="CR21">
        <v>4</v>
      </c>
      <c r="CS21">
        <v>0</v>
      </c>
      <c r="CT21">
        <v>3</v>
      </c>
      <c r="CU21" t="s">
        <v>809</v>
      </c>
      <c r="CV21" t="s">
        <v>178</v>
      </c>
      <c r="CZ21" t="s">
        <v>178</v>
      </c>
      <c r="DB21" t="s">
        <v>810</v>
      </c>
      <c r="DC21" t="s">
        <v>190</v>
      </c>
      <c r="DD21" t="s">
        <v>178</v>
      </c>
      <c r="DF21" t="s">
        <v>178</v>
      </c>
      <c r="DL21" t="s">
        <v>178</v>
      </c>
      <c r="DN21" t="s">
        <v>178</v>
      </c>
      <c r="DP21" t="s">
        <v>811</v>
      </c>
      <c r="DQ21" t="str">
        <f>HYPERLINK("https://nconnect.nicmar.ac.in/storage/profile/699d48addfe13.png","Download")</f>
        <v>0</v>
      </c>
      <c r="DR21" t="str">
        <f>HYPERLINK("https://nconnect.nicmar.ac.in/pdf/611_resume_1772558914.pdf/Y2FyZWVy","View Resume")</f>
        <v>0</v>
      </c>
      <c r="DS21" t="s">
        <v>812</v>
      </c>
      <c r="DT21" t="s">
        <v>813</v>
      </c>
      <c r="DU21" t="s">
        <v>814</v>
      </c>
      <c r="DV21" t="s">
        <v>596</v>
      </c>
      <c r="DW21" t="s">
        <v>197</v>
      </c>
      <c r="DX21" t="s">
        <v>663</v>
      </c>
      <c r="DY21" t="s">
        <v>199</v>
      </c>
      <c r="DZ21" t="s">
        <v>815</v>
      </c>
      <c r="EA21" t="s">
        <v>816</v>
      </c>
      <c r="EB21" t="s">
        <v>817</v>
      </c>
      <c r="EC21" t="s">
        <v>818</v>
      </c>
      <c r="ED21" t="s">
        <v>242</v>
      </c>
      <c r="EE21" t="s">
        <v>621</v>
      </c>
      <c r="EF21" t="s">
        <v>756</v>
      </c>
      <c r="EG21" t="s">
        <v>819</v>
      </c>
      <c r="EH21" t="s">
        <v>820</v>
      </c>
      <c r="EI21" t="s">
        <v>821</v>
      </c>
      <c r="EJ21" t="s">
        <v>818</v>
      </c>
      <c r="EK21" t="s">
        <v>242</v>
      </c>
      <c r="EL21" t="s">
        <v>822</v>
      </c>
      <c r="EM21" t="s">
        <v>823</v>
      </c>
      <c r="EN21" t="s">
        <v>824</v>
      </c>
    </row>
    <row r="22" spans="1:158">
      <c r="A22" t="s">
        <v>825</v>
      </c>
      <c r="B22" t="s">
        <v>455</v>
      </c>
      <c r="C22" t="s">
        <v>160</v>
      </c>
      <c r="D22" t="s">
        <v>826</v>
      </c>
      <c r="E22" t="s">
        <v>827</v>
      </c>
      <c r="F22" t="s">
        <v>828</v>
      </c>
      <c r="G22">
        <v>9096097404</v>
      </c>
      <c r="H22" t="s">
        <v>213</v>
      </c>
      <c r="I22" t="s">
        <v>829</v>
      </c>
      <c r="J22" t="s">
        <v>264</v>
      </c>
      <c r="K22" t="s">
        <v>794</v>
      </c>
      <c r="L22" t="s">
        <v>830</v>
      </c>
      <c r="M22" t="s">
        <v>831</v>
      </c>
      <c r="N22" t="s">
        <v>178</v>
      </c>
      <c r="AI22" t="s">
        <v>832</v>
      </c>
      <c r="AJ22" t="s">
        <v>800</v>
      </c>
      <c r="AK22" t="s">
        <v>833</v>
      </c>
      <c r="AL22">
        <v>91.4</v>
      </c>
      <c r="AN22">
        <v>2014</v>
      </c>
      <c r="AO22" t="s">
        <v>170</v>
      </c>
      <c r="AP22" t="s">
        <v>834</v>
      </c>
      <c r="AQ22" t="s">
        <v>800</v>
      </c>
      <c r="AR22" t="s">
        <v>835</v>
      </c>
      <c r="AS22">
        <v>82.15</v>
      </c>
      <c r="AU22">
        <v>2016</v>
      </c>
      <c r="AV22" t="s">
        <v>178</v>
      </c>
      <c r="BC22" t="s">
        <v>170</v>
      </c>
      <c r="BD22" t="s">
        <v>468</v>
      </c>
      <c r="BE22" t="s">
        <v>836</v>
      </c>
      <c r="BF22" t="s">
        <v>837</v>
      </c>
      <c r="BG22">
        <v>60</v>
      </c>
      <c r="BH22">
        <v>6.75</v>
      </c>
      <c r="BI22">
        <v>2020</v>
      </c>
      <c r="BJ22">
        <v>2</v>
      </c>
      <c r="BL22">
        <v>9</v>
      </c>
      <c r="BN22" t="s">
        <v>170</v>
      </c>
      <c r="BO22" t="s">
        <v>468</v>
      </c>
      <c r="BP22" t="s">
        <v>838</v>
      </c>
      <c r="BQ22" t="s">
        <v>839</v>
      </c>
      <c r="BR22">
        <v>68.88</v>
      </c>
      <c r="BS22">
        <v>7.75</v>
      </c>
      <c r="BT22">
        <v>2022</v>
      </c>
      <c r="BU22">
        <v>24</v>
      </c>
      <c r="BW22">
        <v>35</v>
      </c>
      <c r="BY22" t="s">
        <v>178</v>
      </c>
      <c r="CF22" t="s">
        <v>178</v>
      </c>
      <c r="CG22" t="s">
        <v>189</v>
      </c>
      <c r="CH22" t="s">
        <v>189</v>
      </c>
      <c r="CL22" t="s">
        <v>170</v>
      </c>
      <c r="CM22" t="s">
        <v>840</v>
      </c>
      <c r="CN22" t="s">
        <v>170</v>
      </c>
      <c r="CO22" t="s">
        <v>841</v>
      </c>
      <c r="CP22" t="s">
        <v>842</v>
      </c>
      <c r="CQ22" t="s">
        <v>170</v>
      </c>
      <c r="CR22">
        <v>0</v>
      </c>
      <c r="CS22">
        <v>0</v>
      </c>
      <c r="CT22">
        <v>1</v>
      </c>
      <c r="CV22" t="s">
        <v>178</v>
      </c>
      <c r="CZ22" t="s">
        <v>178</v>
      </c>
      <c r="DC22" t="s">
        <v>190</v>
      </c>
      <c r="DD22" t="s">
        <v>170</v>
      </c>
      <c r="DE22" t="s">
        <v>843</v>
      </c>
      <c r="DF22" t="s">
        <v>178</v>
      </c>
      <c r="DL22" t="s">
        <v>178</v>
      </c>
      <c r="DN22" t="s">
        <v>178</v>
      </c>
      <c r="DP22" t="s">
        <v>844</v>
      </c>
      <c r="DQ22" t="s">
        <v>237</v>
      </c>
      <c r="DR22" t="str">
        <f>HYPERLINK("https://nconnect.nicmar.ac.in/pdf/970_resume_1772559464.pdf/Y2FyZWVy","View Resume")</f>
        <v>0</v>
      </c>
      <c r="DS22" t="s">
        <v>571</v>
      </c>
      <c r="DT22" t="s">
        <v>845</v>
      </c>
      <c r="DU22" t="s">
        <v>846</v>
      </c>
      <c r="DV22" t="s">
        <v>404</v>
      </c>
      <c r="DW22" t="s">
        <v>197</v>
      </c>
      <c r="DX22" t="s">
        <v>847</v>
      </c>
      <c r="DY22" t="s">
        <v>848</v>
      </c>
      <c r="DZ22" t="s">
        <v>571</v>
      </c>
    </row>
    <row r="23" spans="1:158">
      <c r="A23" t="s">
        <v>849</v>
      </c>
      <c r="B23" t="s">
        <v>208</v>
      </c>
      <c r="C23" t="s">
        <v>456</v>
      </c>
      <c r="D23" t="s">
        <v>850</v>
      </c>
      <c r="E23" t="s">
        <v>851</v>
      </c>
      <c r="F23" t="s">
        <v>852</v>
      </c>
      <c r="G23">
        <v>8978238686</v>
      </c>
      <c r="H23" t="s">
        <v>213</v>
      </c>
      <c r="I23" t="s">
        <v>853</v>
      </c>
      <c r="J23" t="s">
        <v>166</v>
      </c>
      <c r="K23" t="s">
        <v>854</v>
      </c>
      <c r="L23" t="s">
        <v>855</v>
      </c>
      <c r="M23" t="s">
        <v>856</v>
      </c>
      <c r="N23" t="s">
        <v>170</v>
      </c>
      <c r="O23" t="s">
        <v>857</v>
      </c>
      <c r="P23" t="s">
        <v>858</v>
      </c>
      <c r="AI23" t="s">
        <v>859</v>
      </c>
      <c r="AJ23" t="s">
        <v>860</v>
      </c>
      <c r="AK23" t="s">
        <v>861</v>
      </c>
      <c r="AL23">
        <v>90.16</v>
      </c>
      <c r="AM23">
        <v>9.02</v>
      </c>
      <c r="AN23">
        <v>2011</v>
      </c>
      <c r="AO23" t="s">
        <v>170</v>
      </c>
      <c r="AP23" t="s">
        <v>862</v>
      </c>
      <c r="AQ23" t="s">
        <v>863</v>
      </c>
      <c r="AR23" t="s">
        <v>864</v>
      </c>
      <c r="AS23">
        <v>95.3</v>
      </c>
      <c r="AT23">
        <v>9.53</v>
      </c>
      <c r="AU23">
        <v>2013</v>
      </c>
      <c r="AV23" t="s">
        <v>178</v>
      </c>
      <c r="BC23" t="s">
        <v>170</v>
      </c>
      <c r="BD23" t="s">
        <v>865</v>
      </c>
      <c r="BE23" t="s">
        <v>866</v>
      </c>
      <c r="BF23" t="s">
        <v>867</v>
      </c>
      <c r="BG23">
        <v>81.2</v>
      </c>
      <c r="BH23">
        <v>8.12</v>
      </c>
      <c r="BI23">
        <v>2017</v>
      </c>
      <c r="BJ23">
        <v>10</v>
      </c>
      <c r="BL23">
        <v>35</v>
      </c>
      <c r="BN23" t="s">
        <v>170</v>
      </c>
      <c r="BO23" t="s">
        <v>865</v>
      </c>
      <c r="BP23" t="s">
        <v>866</v>
      </c>
      <c r="BQ23" t="s">
        <v>868</v>
      </c>
      <c r="BR23">
        <v>90.5</v>
      </c>
      <c r="BS23">
        <v>9.05</v>
      </c>
      <c r="BT23">
        <v>2019</v>
      </c>
      <c r="BU23">
        <v>31</v>
      </c>
      <c r="BV23" t="s">
        <v>869</v>
      </c>
      <c r="BW23">
        <v>53</v>
      </c>
      <c r="BX23" t="s">
        <v>870</v>
      </c>
      <c r="BY23" t="s">
        <v>178</v>
      </c>
      <c r="CF23" t="s">
        <v>170</v>
      </c>
      <c r="CG23" t="s">
        <v>871</v>
      </c>
      <c r="CH23" t="s">
        <v>872</v>
      </c>
      <c r="CI23" t="s">
        <v>873</v>
      </c>
      <c r="CK23" t="s">
        <v>178</v>
      </c>
      <c r="CL23" t="s">
        <v>178</v>
      </c>
      <c r="CN23" t="s">
        <v>170</v>
      </c>
      <c r="CO23" t="s">
        <v>874</v>
      </c>
      <c r="CP23" t="s">
        <v>875</v>
      </c>
      <c r="CQ23" t="s">
        <v>170</v>
      </c>
      <c r="CR23">
        <v>0</v>
      </c>
      <c r="CS23">
        <v>3</v>
      </c>
      <c r="CT23">
        <v>2</v>
      </c>
      <c r="CU23" t="s">
        <v>876</v>
      </c>
      <c r="CV23" t="s">
        <v>178</v>
      </c>
      <c r="CZ23" t="s">
        <v>178</v>
      </c>
      <c r="DB23" t="s">
        <v>877</v>
      </c>
      <c r="DC23" t="s">
        <v>878</v>
      </c>
      <c r="DD23" t="s">
        <v>170</v>
      </c>
      <c r="DE23" t="s">
        <v>879</v>
      </c>
      <c r="DF23" t="s">
        <v>170</v>
      </c>
      <c r="DG23">
        <v>0</v>
      </c>
      <c r="DH23">
        <v>0</v>
      </c>
      <c r="DI23" t="s">
        <v>880</v>
      </c>
      <c r="DJ23" t="s">
        <v>881</v>
      </c>
      <c r="DK23">
        <v>8</v>
      </c>
      <c r="DL23" t="s">
        <v>170</v>
      </c>
      <c r="DM23" t="s">
        <v>882</v>
      </c>
      <c r="DN23" t="s">
        <v>178</v>
      </c>
      <c r="DP23" t="s">
        <v>883</v>
      </c>
      <c r="DQ23" t="str">
        <f>HYPERLINK("https://nconnect.nicmar.ac.in/storage/profile/699854cd54a32.png","Download")</f>
        <v>0</v>
      </c>
      <c r="DR23" t="str">
        <f>HYPERLINK("https://nconnect.nicmar.ac.in/pdf/402_resume_1772559353.pdf/Y2FyZWVy","View Resume")</f>
        <v>0</v>
      </c>
      <c r="DS23" t="s">
        <v>784</v>
      </c>
      <c r="DT23" t="s">
        <v>884</v>
      </c>
      <c r="DU23" t="s">
        <v>885</v>
      </c>
      <c r="DV23" t="s">
        <v>886</v>
      </c>
      <c r="DW23" t="s">
        <v>197</v>
      </c>
      <c r="DX23" t="s">
        <v>243</v>
      </c>
      <c r="DY23" t="s">
        <v>887</v>
      </c>
      <c r="DZ23" t="s">
        <v>250</v>
      </c>
      <c r="EA23" t="s">
        <v>888</v>
      </c>
      <c r="EB23" t="s">
        <v>889</v>
      </c>
      <c r="EC23" t="s">
        <v>890</v>
      </c>
      <c r="ED23" t="s">
        <v>197</v>
      </c>
      <c r="EE23" t="s">
        <v>891</v>
      </c>
      <c r="EF23" t="s">
        <v>249</v>
      </c>
      <c r="EG23" t="s">
        <v>892</v>
      </c>
    </row>
    <row r="24" spans="1:158">
      <c r="A24" t="s">
        <v>893</v>
      </c>
      <c r="B24" t="s">
        <v>208</v>
      </c>
      <c r="C24" t="s">
        <v>894</v>
      </c>
      <c r="D24" t="s">
        <v>895</v>
      </c>
      <c r="E24" t="s">
        <v>851</v>
      </c>
      <c r="F24" t="s">
        <v>852</v>
      </c>
      <c r="G24">
        <v>8978238686</v>
      </c>
      <c r="H24" t="s">
        <v>213</v>
      </c>
      <c r="I24" t="s">
        <v>853</v>
      </c>
      <c r="J24" t="s">
        <v>166</v>
      </c>
      <c r="K24" t="s">
        <v>854</v>
      </c>
      <c r="L24" t="s">
        <v>855</v>
      </c>
      <c r="M24" t="s">
        <v>856</v>
      </c>
      <c r="N24" t="s">
        <v>170</v>
      </c>
      <c r="O24" t="s">
        <v>857</v>
      </c>
      <c r="P24" t="s">
        <v>858</v>
      </c>
      <c r="AI24" t="s">
        <v>859</v>
      </c>
      <c r="AJ24" t="s">
        <v>860</v>
      </c>
      <c r="AK24" t="s">
        <v>861</v>
      </c>
      <c r="AL24">
        <v>90.16</v>
      </c>
      <c r="AM24">
        <v>9.02</v>
      </c>
      <c r="AN24">
        <v>2011</v>
      </c>
      <c r="AO24" t="s">
        <v>170</v>
      </c>
      <c r="AP24" t="s">
        <v>862</v>
      </c>
      <c r="AQ24" t="s">
        <v>863</v>
      </c>
      <c r="AR24" t="s">
        <v>864</v>
      </c>
      <c r="AS24">
        <v>95.3</v>
      </c>
      <c r="AT24">
        <v>9.53</v>
      </c>
      <c r="AU24">
        <v>2013</v>
      </c>
      <c r="AV24" t="s">
        <v>178</v>
      </c>
      <c r="BC24" t="s">
        <v>170</v>
      </c>
      <c r="BD24" t="s">
        <v>865</v>
      </c>
      <c r="BE24" t="s">
        <v>866</v>
      </c>
      <c r="BF24" t="s">
        <v>867</v>
      </c>
      <c r="BG24">
        <v>81.2</v>
      </c>
      <c r="BH24">
        <v>8.12</v>
      </c>
      <c r="BI24">
        <v>2017</v>
      </c>
      <c r="BJ24">
        <v>10</v>
      </c>
      <c r="BL24">
        <v>35</v>
      </c>
      <c r="BN24" t="s">
        <v>170</v>
      </c>
      <c r="BO24" t="s">
        <v>865</v>
      </c>
      <c r="BP24" t="s">
        <v>866</v>
      </c>
      <c r="BQ24" t="s">
        <v>868</v>
      </c>
      <c r="BR24">
        <v>90.5</v>
      </c>
      <c r="BS24">
        <v>9.05</v>
      </c>
      <c r="BT24">
        <v>2019</v>
      </c>
      <c r="BU24">
        <v>31</v>
      </c>
      <c r="BV24" t="s">
        <v>869</v>
      </c>
      <c r="BW24">
        <v>53</v>
      </c>
      <c r="BX24" t="s">
        <v>870</v>
      </c>
      <c r="BY24" t="s">
        <v>178</v>
      </c>
      <c r="CF24" t="s">
        <v>170</v>
      </c>
      <c r="CG24" t="s">
        <v>871</v>
      </c>
      <c r="CH24" t="s">
        <v>872</v>
      </c>
      <c r="CI24" t="s">
        <v>873</v>
      </c>
      <c r="CK24" t="s">
        <v>178</v>
      </c>
      <c r="CL24" t="s">
        <v>178</v>
      </c>
      <c r="CN24" t="s">
        <v>170</v>
      </c>
      <c r="CO24" t="s">
        <v>874</v>
      </c>
      <c r="CP24" t="s">
        <v>875</v>
      </c>
      <c r="CQ24" t="s">
        <v>170</v>
      </c>
      <c r="CR24">
        <v>0</v>
      </c>
      <c r="CS24">
        <v>3</v>
      </c>
      <c r="CT24">
        <v>2</v>
      </c>
      <c r="CU24" t="s">
        <v>876</v>
      </c>
      <c r="CV24" t="s">
        <v>178</v>
      </c>
      <c r="CZ24" t="s">
        <v>178</v>
      </c>
      <c r="DB24" t="s">
        <v>877</v>
      </c>
      <c r="DC24" t="s">
        <v>878</v>
      </c>
      <c r="DD24" t="s">
        <v>170</v>
      </c>
      <c r="DE24" t="s">
        <v>879</v>
      </c>
      <c r="DF24" t="s">
        <v>170</v>
      </c>
      <c r="DG24">
        <v>0</v>
      </c>
      <c r="DH24">
        <v>0</v>
      </c>
      <c r="DI24" t="s">
        <v>880</v>
      </c>
      <c r="DJ24" t="s">
        <v>881</v>
      </c>
      <c r="DK24">
        <v>8</v>
      </c>
      <c r="DL24" t="s">
        <v>170</v>
      </c>
      <c r="DM24" t="s">
        <v>882</v>
      </c>
      <c r="DN24" t="s">
        <v>178</v>
      </c>
      <c r="DP24" t="s">
        <v>896</v>
      </c>
      <c r="DQ24" t="str">
        <f>HYPERLINK("https://nconnect.nicmar.ac.in/storage/profile/699854cd54a32.png","Download")</f>
        <v>0</v>
      </c>
      <c r="DR24" t="str">
        <f>HYPERLINK("https://nconnect.nicmar.ac.in/pdf/402_resume_1772559353.pdf/Y2FyZWVy","View Resume")</f>
        <v>0</v>
      </c>
      <c r="DS24" t="s">
        <v>784</v>
      </c>
      <c r="DT24" t="s">
        <v>884</v>
      </c>
      <c r="DU24" t="s">
        <v>885</v>
      </c>
      <c r="DV24" t="s">
        <v>886</v>
      </c>
      <c r="DW24" t="s">
        <v>197</v>
      </c>
      <c r="DX24" t="s">
        <v>243</v>
      </c>
      <c r="DY24" t="s">
        <v>887</v>
      </c>
      <c r="DZ24" t="s">
        <v>250</v>
      </c>
      <c r="EA24" t="s">
        <v>888</v>
      </c>
      <c r="EB24" t="s">
        <v>889</v>
      </c>
      <c r="EC24" t="s">
        <v>890</v>
      </c>
      <c r="ED24" t="s">
        <v>197</v>
      </c>
      <c r="EE24" t="s">
        <v>891</v>
      </c>
      <c r="EF24" t="s">
        <v>249</v>
      </c>
      <c r="EG24" t="s">
        <v>892</v>
      </c>
    </row>
    <row r="25" spans="1:158">
      <c r="A25" t="s">
        <v>893</v>
      </c>
      <c r="B25" t="s">
        <v>208</v>
      </c>
      <c r="C25" t="s">
        <v>894</v>
      </c>
      <c r="D25" t="s">
        <v>895</v>
      </c>
      <c r="E25" t="s">
        <v>827</v>
      </c>
      <c r="F25" t="s">
        <v>828</v>
      </c>
      <c r="G25">
        <v>9096097404</v>
      </c>
      <c r="H25" t="s">
        <v>213</v>
      </c>
      <c r="I25" t="s">
        <v>829</v>
      </c>
      <c r="J25" t="s">
        <v>264</v>
      </c>
      <c r="K25" t="s">
        <v>794</v>
      </c>
      <c r="L25" t="s">
        <v>830</v>
      </c>
      <c r="M25" t="s">
        <v>831</v>
      </c>
      <c r="N25" t="s">
        <v>178</v>
      </c>
      <c r="AI25" t="s">
        <v>832</v>
      </c>
      <c r="AJ25" t="s">
        <v>800</v>
      </c>
      <c r="AK25" t="s">
        <v>833</v>
      </c>
      <c r="AL25">
        <v>91.4</v>
      </c>
      <c r="AN25">
        <v>2014</v>
      </c>
      <c r="AO25" t="s">
        <v>170</v>
      </c>
      <c r="AP25" t="s">
        <v>834</v>
      </c>
      <c r="AQ25" t="s">
        <v>800</v>
      </c>
      <c r="AR25" t="s">
        <v>835</v>
      </c>
      <c r="AS25">
        <v>82.15</v>
      </c>
      <c r="AU25">
        <v>2016</v>
      </c>
      <c r="AV25" t="s">
        <v>178</v>
      </c>
      <c r="BC25" t="s">
        <v>170</v>
      </c>
      <c r="BD25" t="s">
        <v>468</v>
      </c>
      <c r="BE25" t="s">
        <v>836</v>
      </c>
      <c r="BF25" t="s">
        <v>837</v>
      </c>
      <c r="BG25">
        <v>60</v>
      </c>
      <c r="BH25">
        <v>6.75</v>
      </c>
      <c r="BI25">
        <v>2020</v>
      </c>
      <c r="BJ25">
        <v>2</v>
      </c>
      <c r="BL25">
        <v>9</v>
      </c>
      <c r="BN25" t="s">
        <v>170</v>
      </c>
      <c r="BO25" t="s">
        <v>468</v>
      </c>
      <c r="BP25" t="s">
        <v>838</v>
      </c>
      <c r="BQ25" t="s">
        <v>839</v>
      </c>
      <c r="BR25">
        <v>68.88</v>
      </c>
      <c r="BS25">
        <v>7.75</v>
      </c>
      <c r="BT25">
        <v>2022</v>
      </c>
      <c r="BU25">
        <v>24</v>
      </c>
      <c r="BW25">
        <v>35</v>
      </c>
      <c r="BY25" t="s">
        <v>178</v>
      </c>
      <c r="CF25" t="s">
        <v>178</v>
      </c>
      <c r="CG25" t="s">
        <v>189</v>
      </c>
      <c r="CH25" t="s">
        <v>189</v>
      </c>
      <c r="CL25" t="s">
        <v>170</v>
      </c>
      <c r="CM25" t="s">
        <v>840</v>
      </c>
      <c r="CN25" t="s">
        <v>170</v>
      </c>
      <c r="CO25" t="s">
        <v>841</v>
      </c>
      <c r="CP25" t="s">
        <v>842</v>
      </c>
      <c r="CQ25" t="s">
        <v>170</v>
      </c>
      <c r="CR25">
        <v>0</v>
      </c>
      <c r="CS25">
        <v>0</v>
      </c>
      <c r="CT25">
        <v>1</v>
      </c>
      <c r="CV25" t="s">
        <v>178</v>
      </c>
      <c r="CZ25" t="s">
        <v>178</v>
      </c>
      <c r="DC25" t="s">
        <v>190</v>
      </c>
      <c r="DD25" t="s">
        <v>170</v>
      </c>
      <c r="DE25" t="s">
        <v>843</v>
      </c>
      <c r="DF25" t="s">
        <v>178</v>
      </c>
      <c r="DL25" t="s">
        <v>178</v>
      </c>
      <c r="DN25" t="s">
        <v>178</v>
      </c>
      <c r="DP25" t="s">
        <v>896</v>
      </c>
      <c r="DQ25" t="s">
        <v>237</v>
      </c>
      <c r="DR25" t="str">
        <f>HYPERLINK("https://nconnect.nicmar.ac.in/pdf/970_resume_1772559464.pdf/Y2FyZWVy","View Resume")</f>
        <v>0</v>
      </c>
      <c r="DS25" t="s">
        <v>571</v>
      </c>
      <c r="DT25" t="s">
        <v>845</v>
      </c>
      <c r="DU25" t="s">
        <v>846</v>
      </c>
      <c r="DV25" t="s">
        <v>404</v>
      </c>
      <c r="DW25" t="s">
        <v>197</v>
      </c>
      <c r="DX25" t="s">
        <v>847</v>
      </c>
      <c r="DY25" t="s">
        <v>848</v>
      </c>
      <c r="DZ25" t="s">
        <v>571</v>
      </c>
    </row>
    <row r="26" spans="1:158">
      <c r="A26" t="s">
        <v>207</v>
      </c>
      <c r="B26" t="s">
        <v>208</v>
      </c>
      <c r="C26" t="s">
        <v>209</v>
      </c>
      <c r="D26" t="s">
        <v>210</v>
      </c>
      <c r="E26" t="s">
        <v>897</v>
      </c>
      <c r="F26" t="s">
        <v>898</v>
      </c>
      <c r="G26">
        <v>7774003984</v>
      </c>
      <c r="H26" t="s">
        <v>213</v>
      </c>
      <c r="I26" t="s">
        <v>899</v>
      </c>
      <c r="J26" t="s">
        <v>166</v>
      </c>
      <c r="K26" t="s">
        <v>900</v>
      </c>
      <c r="L26" t="s">
        <v>901</v>
      </c>
      <c r="M26" t="s">
        <v>902</v>
      </c>
      <c r="N26" t="s">
        <v>178</v>
      </c>
      <c r="AI26" t="s">
        <v>903</v>
      </c>
      <c r="AJ26" t="s">
        <v>904</v>
      </c>
      <c r="AK26" t="s">
        <v>905</v>
      </c>
      <c r="AL26">
        <v>86</v>
      </c>
      <c r="AN26">
        <v>2000</v>
      </c>
      <c r="AO26" t="s">
        <v>170</v>
      </c>
      <c r="AP26" t="s">
        <v>906</v>
      </c>
      <c r="AQ26" t="s">
        <v>907</v>
      </c>
      <c r="AR26" t="s">
        <v>908</v>
      </c>
      <c r="AS26">
        <v>77</v>
      </c>
      <c r="AU26">
        <v>2002</v>
      </c>
      <c r="AV26" t="s">
        <v>178</v>
      </c>
      <c r="BC26" t="s">
        <v>170</v>
      </c>
      <c r="BD26" t="s">
        <v>909</v>
      </c>
      <c r="BE26" t="s">
        <v>910</v>
      </c>
      <c r="BF26" t="s">
        <v>911</v>
      </c>
      <c r="BG26">
        <v>76</v>
      </c>
      <c r="BI26">
        <v>2005</v>
      </c>
      <c r="BJ26">
        <v>19</v>
      </c>
      <c r="BK26" t="s">
        <v>912</v>
      </c>
      <c r="BL26">
        <v>53</v>
      </c>
      <c r="BM26" t="s">
        <v>913</v>
      </c>
      <c r="BN26" t="s">
        <v>170</v>
      </c>
      <c r="BO26" t="s">
        <v>909</v>
      </c>
      <c r="BP26" t="s">
        <v>914</v>
      </c>
      <c r="BQ26" t="s">
        <v>915</v>
      </c>
      <c r="BR26">
        <v>63</v>
      </c>
      <c r="BT26">
        <v>2009</v>
      </c>
      <c r="BU26">
        <v>31</v>
      </c>
      <c r="BV26" t="s">
        <v>916</v>
      </c>
      <c r="BW26">
        <v>53</v>
      </c>
      <c r="BX26" t="s">
        <v>917</v>
      </c>
      <c r="BY26" t="s">
        <v>170</v>
      </c>
      <c r="BZ26" t="s">
        <v>918</v>
      </c>
      <c r="CA26" t="s">
        <v>919</v>
      </c>
      <c r="CB26" t="s">
        <v>920</v>
      </c>
      <c r="CC26">
        <v>63</v>
      </c>
      <c r="CE26">
        <v>2014</v>
      </c>
      <c r="CF26" t="s">
        <v>170</v>
      </c>
      <c r="CG26" t="s">
        <v>921</v>
      </c>
      <c r="CH26" t="s">
        <v>922</v>
      </c>
      <c r="CI26" t="s">
        <v>186</v>
      </c>
      <c r="CJ26">
        <v>2021</v>
      </c>
      <c r="CL26" t="s">
        <v>170</v>
      </c>
      <c r="CM26" t="s">
        <v>923</v>
      </c>
      <c r="CN26" t="s">
        <v>170</v>
      </c>
      <c r="CO26" t="s">
        <v>924</v>
      </c>
      <c r="CP26" t="s">
        <v>319</v>
      </c>
      <c r="CQ26" t="s">
        <v>170</v>
      </c>
      <c r="CR26">
        <v>0</v>
      </c>
      <c r="CS26">
        <v>1</v>
      </c>
      <c r="CT26">
        <v>7</v>
      </c>
      <c r="CU26" t="s">
        <v>925</v>
      </c>
      <c r="CV26" t="s">
        <v>178</v>
      </c>
      <c r="CZ26" t="s">
        <v>178</v>
      </c>
      <c r="DB26" t="s">
        <v>926</v>
      </c>
      <c r="DC26" t="s">
        <v>927</v>
      </c>
      <c r="DD26" t="s">
        <v>170</v>
      </c>
      <c r="DE26" t="s">
        <v>928</v>
      </c>
      <c r="DF26" t="s">
        <v>170</v>
      </c>
      <c r="DG26" t="s">
        <v>929</v>
      </c>
      <c r="DH26" t="s">
        <v>930</v>
      </c>
      <c r="DI26" t="s">
        <v>931</v>
      </c>
      <c r="DJ26" t="s">
        <v>932</v>
      </c>
      <c r="DK26">
        <v>8</v>
      </c>
      <c r="DL26" t="s">
        <v>178</v>
      </c>
      <c r="DN26" t="s">
        <v>178</v>
      </c>
      <c r="DP26" t="s">
        <v>896</v>
      </c>
      <c r="DQ26" t="s">
        <v>237</v>
      </c>
      <c r="DR26" t="str">
        <f>HYPERLINK("https://nconnect.nicmar.ac.in/pdf/580_resume_1772553833.pdf/Y2FyZWVy","View Resume")</f>
        <v>0</v>
      </c>
      <c r="DS26" t="s">
        <v>933</v>
      </c>
      <c r="DT26" t="s">
        <v>934</v>
      </c>
      <c r="DU26" t="s">
        <v>935</v>
      </c>
      <c r="DV26" t="s">
        <v>241</v>
      </c>
      <c r="DW26" t="s">
        <v>242</v>
      </c>
      <c r="DX26" t="s">
        <v>936</v>
      </c>
      <c r="DY26" t="s">
        <v>199</v>
      </c>
      <c r="DZ26" t="s">
        <v>933</v>
      </c>
    </row>
    <row r="27" spans="1:158">
      <c r="A27" t="s">
        <v>937</v>
      </c>
      <c r="B27" t="s">
        <v>293</v>
      </c>
      <c r="C27" t="s">
        <v>456</v>
      </c>
      <c r="D27" t="s">
        <v>938</v>
      </c>
      <c r="E27" t="s">
        <v>827</v>
      </c>
      <c r="F27" t="s">
        <v>828</v>
      </c>
      <c r="G27">
        <v>9096097404</v>
      </c>
      <c r="H27" t="s">
        <v>213</v>
      </c>
      <c r="I27" t="s">
        <v>829</v>
      </c>
      <c r="J27" t="s">
        <v>264</v>
      </c>
      <c r="K27" t="s">
        <v>794</v>
      </c>
      <c r="L27" t="s">
        <v>830</v>
      </c>
      <c r="M27" t="s">
        <v>831</v>
      </c>
      <c r="N27" t="s">
        <v>178</v>
      </c>
      <c r="AI27" t="s">
        <v>832</v>
      </c>
      <c r="AJ27" t="s">
        <v>800</v>
      </c>
      <c r="AK27" t="s">
        <v>833</v>
      </c>
      <c r="AL27">
        <v>91.4</v>
      </c>
      <c r="AN27">
        <v>2014</v>
      </c>
      <c r="AO27" t="s">
        <v>170</v>
      </c>
      <c r="AP27" t="s">
        <v>834</v>
      </c>
      <c r="AQ27" t="s">
        <v>800</v>
      </c>
      <c r="AR27" t="s">
        <v>835</v>
      </c>
      <c r="AS27">
        <v>82.15</v>
      </c>
      <c r="AU27">
        <v>2016</v>
      </c>
      <c r="AV27" t="s">
        <v>178</v>
      </c>
      <c r="BC27" t="s">
        <v>170</v>
      </c>
      <c r="BD27" t="s">
        <v>468</v>
      </c>
      <c r="BE27" t="s">
        <v>836</v>
      </c>
      <c r="BF27" t="s">
        <v>837</v>
      </c>
      <c r="BG27">
        <v>60</v>
      </c>
      <c r="BH27">
        <v>6.75</v>
      </c>
      <c r="BI27">
        <v>2020</v>
      </c>
      <c r="BJ27">
        <v>2</v>
      </c>
      <c r="BL27">
        <v>9</v>
      </c>
      <c r="BN27" t="s">
        <v>170</v>
      </c>
      <c r="BO27" t="s">
        <v>468</v>
      </c>
      <c r="BP27" t="s">
        <v>838</v>
      </c>
      <c r="BQ27" t="s">
        <v>839</v>
      </c>
      <c r="BR27">
        <v>68.88</v>
      </c>
      <c r="BS27">
        <v>7.75</v>
      </c>
      <c r="BT27">
        <v>2022</v>
      </c>
      <c r="BU27">
        <v>24</v>
      </c>
      <c r="BW27">
        <v>35</v>
      </c>
      <c r="BY27" t="s">
        <v>178</v>
      </c>
      <c r="CF27" t="s">
        <v>178</v>
      </c>
      <c r="CG27" t="s">
        <v>189</v>
      </c>
      <c r="CH27" t="s">
        <v>189</v>
      </c>
      <c r="CL27" t="s">
        <v>170</v>
      </c>
      <c r="CM27" t="s">
        <v>840</v>
      </c>
      <c r="CN27" t="s">
        <v>170</v>
      </c>
      <c r="CO27" t="s">
        <v>841</v>
      </c>
      <c r="CP27" t="s">
        <v>842</v>
      </c>
      <c r="CQ27" t="s">
        <v>170</v>
      </c>
      <c r="CR27">
        <v>0</v>
      </c>
      <c r="CS27">
        <v>0</v>
      </c>
      <c r="CT27">
        <v>1</v>
      </c>
      <c r="CV27" t="s">
        <v>178</v>
      </c>
      <c r="CZ27" t="s">
        <v>178</v>
      </c>
      <c r="DC27" t="s">
        <v>190</v>
      </c>
      <c r="DD27" t="s">
        <v>170</v>
      </c>
      <c r="DE27" t="s">
        <v>843</v>
      </c>
      <c r="DF27" t="s">
        <v>178</v>
      </c>
      <c r="DL27" t="s">
        <v>178</v>
      </c>
      <c r="DN27" t="s">
        <v>178</v>
      </c>
      <c r="DP27" t="s">
        <v>896</v>
      </c>
      <c r="DQ27" t="s">
        <v>237</v>
      </c>
      <c r="DR27" t="str">
        <f>HYPERLINK("https://nconnect.nicmar.ac.in/pdf/970_resume_1772559464.pdf/Y2FyZWVy","View Resume")</f>
        <v>0</v>
      </c>
      <c r="DS27" t="s">
        <v>571</v>
      </c>
      <c r="DT27" t="s">
        <v>845</v>
      </c>
      <c r="DU27" t="s">
        <v>846</v>
      </c>
      <c r="DV27" t="s">
        <v>404</v>
      </c>
      <c r="DW27" t="s">
        <v>197</v>
      </c>
      <c r="DX27" t="s">
        <v>847</v>
      </c>
      <c r="DY27" t="s">
        <v>848</v>
      </c>
      <c r="DZ27" t="s">
        <v>571</v>
      </c>
    </row>
    <row r="28" spans="1:158">
      <c r="A28" t="s">
        <v>259</v>
      </c>
      <c r="B28" t="s">
        <v>208</v>
      </c>
      <c r="C28" t="s">
        <v>160</v>
      </c>
      <c r="D28" t="s">
        <v>260</v>
      </c>
      <c r="E28" t="s">
        <v>827</v>
      </c>
      <c r="F28" t="s">
        <v>828</v>
      </c>
      <c r="G28">
        <v>9096097404</v>
      </c>
      <c r="H28" t="s">
        <v>213</v>
      </c>
      <c r="I28" t="s">
        <v>829</v>
      </c>
      <c r="J28" t="s">
        <v>264</v>
      </c>
      <c r="K28" t="s">
        <v>794</v>
      </c>
      <c r="L28" t="s">
        <v>830</v>
      </c>
      <c r="M28" t="s">
        <v>831</v>
      </c>
      <c r="N28" t="s">
        <v>178</v>
      </c>
      <c r="AI28" t="s">
        <v>832</v>
      </c>
      <c r="AJ28" t="s">
        <v>800</v>
      </c>
      <c r="AK28" t="s">
        <v>833</v>
      </c>
      <c r="AL28">
        <v>91.4</v>
      </c>
      <c r="AN28">
        <v>2014</v>
      </c>
      <c r="AO28" t="s">
        <v>170</v>
      </c>
      <c r="AP28" t="s">
        <v>834</v>
      </c>
      <c r="AQ28" t="s">
        <v>800</v>
      </c>
      <c r="AR28" t="s">
        <v>835</v>
      </c>
      <c r="AS28">
        <v>82.15</v>
      </c>
      <c r="AU28">
        <v>2016</v>
      </c>
      <c r="AV28" t="s">
        <v>178</v>
      </c>
      <c r="BC28" t="s">
        <v>170</v>
      </c>
      <c r="BD28" t="s">
        <v>468</v>
      </c>
      <c r="BE28" t="s">
        <v>836</v>
      </c>
      <c r="BF28" t="s">
        <v>837</v>
      </c>
      <c r="BG28">
        <v>60</v>
      </c>
      <c r="BH28">
        <v>6.75</v>
      </c>
      <c r="BI28">
        <v>2020</v>
      </c>
      <c r="BJ28">
        <v>2</v>
      </c>
      <c r="BL28">
        <v>9</v>
      </c>
      <c r="BN28" t="s">
        <v>170</v>
      </c>
      <c r="BO28" t="s">
        <v>468</v>
      </c>
      <c r="BP28" t="s">
        <v>838</v>
      </c>
      <c r="BQ28" t="s">
        <v>839</v>
      </c>
      <c r="BR28">
        <v>68.88</v>
      </c>
      <c r="BS28">
        <v>7.75</v>
      </c>
      <c r="BT28">
        <v>2022</v>
      </c>
      <c r="BU28">
        <v>24</v>
      </c>
      <c r="BW28">
        <v>35</v>
      </c>
      <c r="BY28" t="s">
        <v>178</v>
      </c>
      <c r="CF28" t="s">
        <v>178</v>
      </c>
      <c r="CG28" t="s">
        <v>189</v>
      </c>
      <c r="CH28" t="s">
        <v>189</v>
      </c>
      <c r="CL28" t="s">
        <v>170</v>
      </c>
      <c r="CM28" t="s">
        <v>840</v>
      </c>
      <c r="CN28" t="s">
        <v>170</v>
      </c>
      <c r="CO28" t="s">
        <v>841</v>
      </c>
      <c r="CP28" t="s">
        <v>842</v>
      </c>
      <c r="CQ28" t="s">
        <v>170</v>
      </c>
      <c r="CR28">
        <v>0</v>
      </c>
      <c r="CS28">
        <v>0</v>
      </c>
      <c r="CT28">
        <v>1</v>
      </c>
      <c r="CV28" t="s">
        <v>178</v>
      </c>
      <c r="CZ28" t="s">
        <v>178</v>
      </c>
      <c r="DC28" t="s">
        <v>190</v>
      </c>
      <c r="DD28" t="s">
        <v>170</v>
      </c>
      <c r="DE28" t="s">
        <v>843</v>
      </c>
      <c r="DF28" t="s">
        <v>178</v>
      </c>
      <c r="DL28" t="s">
        <v>178</v>
      </c>
      <c r="DN28" t="s">
        <v>178</v>
      </c>
      <c r="DP28" t="s">
        <v>896</v>
      </c>
      <c r="DQ28" t="s">
        <v>237</v>
      </c>
      <c r="DR28" t="str">
        <f>HYPERLINK("https://nconnect.nicmar.ac.in/pdf/970_resume_1772559464.pdf/Y2FyZWVy","View Resume")</f>
        <v>0</v>
      </c>
      <c r="DS28" t="s">
        <v>571</v>
      </c>
      <c r="DT28" t="s">
        <v>845</v>
      </c>
      <c r="DU28" t="s">
        <v>846</v>
      </c>
      <c r="DV28" t="s">
        <v>404</v>
      </c>
      <c r="DW28" t="s">
        <v>197</v>
      </c>
      <c r="DX28" t="s">
        <v>847</v>
      </c>
      <c r="DY28" t="s">
        <v>848</v>
      </c>
      <c r="DZ28" t="s">
        <v>571</v>
      </c>
    </row>
    <row r="29" spans="1:158">
      <c r="A29" t="s">
        <v>494</v>
      </c>
      <c r="B29" t="s">
        <v>455</v>
      </c>
      <c r="C29" t="s">
        <v>456</v>
      </c>
      <c r="D29" t="s">
        <v>495</v>
      </c>
      <c r="E29" t="s">
        <v>827</v>
      </c>
      <c r="F29" t="s">
        <v>828</v>
      </c>
      <c r="G29">
        <v>9096097404</v>
      </c>
      <c r="H29" t="s">
        <v>213</v>
      </c>
      <c r="I29" t="s">
        <v>829</v>
      </c>
      <c r="J29" t="s">
        <v>264</v>
      </c>
      <c r="K29" t="s">
        <v>794</v>
      </c>
      <c r="L29" t="s">
        <v>830</v>
      </c>
      <c r="M29" t="s">
        <v>831</v>
      </c>
      <c r="N29" t="s">
        <v>178</v>
      </c>
      <c r="AI29" t="s">
        <v>832</v>
      </c>
      <c r="AJ29" t="s">
        <v>800</v>
      </c>
      <c r="AK29" t="s">
        <v>833</v>
      </c>
      <c r="AL29">
        <v>91.4</v>
      </c>
      <c r="AN29">
        <v>2014</v>
      </c>
      <c r="AO29" t="s">
        <v>170</v>
      </c>
      <c r="AP29" t="s">
        <v>834</v>
      </c>
      <c r="AQ29" t="s">
        <v>800</v>
      </c>
      <c r="AR29" t="s">
        <v>835</v>
      </c>
      <c r="AS29">
        <v>82.15</v>
      </c>
      <c r="AU29">
        <v>2016</v>
      </c>
      <c r="AV29" t="s">
        <v>178</v>
      </c>
      <c r="BC29" t="s">
        <v>170</v>
      </c>
      <c r="BD29" t="s">
        <v>468</v>
      </c>
      <c r="BE29" t="s">
        <v>836</v>
      </c>
      <c r="BF29" t="s">
        <v>837</v>
      </c>
      <c r="BG29">
        <v>60</v>
      </c>
      <c r="BH29">
        <v>6.75</v>
      </c>
      <c r="BI29">
        <v>2020</v>
      </c>
      <c r="BJ29">
        <v>2</v>
      </c>
      <c r="BL29">
        <v>9</v>
      </c>
      <c r="BN29" t="s">
        <v>170</v>
      </c>
      <c r="BO29" t="s">
        <v>468</v>
      </c>
      <c r="BP29" t="s">
        <v>838</v>
      </c>
      <c r="BQ29" t="s">
        <v>839</v>
      </c>
      <c r="BR29">
        <v>68.88</v>
      </c>
      <c r="BS29">
        <v>7.75</v>
      </c>
      <c r="BT29">
        <v>2022</v>
      </c>
      <c r="BU29">
        <v>24</v>
      </c>
      <c r="BW29">
        <v>35</v>
      </c>
      <c r="BY29" t="s">
        <v>178</v>
      </c>
      <c r="CF29" t="s">
        <v>178</v>
      </c>
      <c r="CG29" t="s">
        <v>189</v>
      </c>
      <c r="CH29" t="s">
        <v>189</v>
      </c>
      <c r="CL29" t="s">
        <v>170</v>
      </c>
      <c r="CM29" t="s">
        <v>840</v>
      </c>
      <c r="CN29" t="s">
        <v>170</v>
      </c>
      <c r="CO29" t="s">
        <v>841</v>
      </c>
      <c r="CP29" t="s">
        <v>842</v>
      </c>
      <c r="CQ29" t="s">
        <v>170</v>
      </c>
      <c r="CR29">
        <v>0</v>
      </c>
      <c r="CS29">
        <v>0</v>
      </c>
      <c r="CT29">
        <v>1</v>
      </c>
      <c r="CV29" t="s">
        <v>178</v>
      </c>
      <c r="CZ29" t="s">
        <v>178</v>
      </c>
      <c r="DC29" t="s">
        <v>190</v>
      </c>
      <c r="DD29" t="s">
        <v>170</v>
      </c>
      <c r="DE29" t="s">
        <v>843</v>
      </c>
      <c r="DF29" t="s">
        <v>178</v>
      </c>
      <c r="DL29" t="s">
        <v>178</v>
      </c>
      <c r="DN29" t="s">
        <v>178</v>
      </c>
      <c r="DP29" t="s">
        <v>939</v>
      </c>
      <c r="DQ29" t="s">
        <v>237</v>
      </c>
      <c r="DR29" t="str">
        <f>HYPERLINK("https://nconnect.nicmar.ac.in/pdf/970_resume_1772559464.pdf/Y2FyZWVy","View Resume")</f>
        <v>0</v>
      </c>
      <c r="DS29" t="s">
        <v>571</v>
      </c>
      <c r="DT29" t="s">
        <v>845</v>
      </c>
      <c r="DU29" t="s">
        <v>846</v>
      </c>
      <c r="DV29" t="s">
        <v>404</v>
      </c>
      <c r="DW29" t="s">
        <v>197</v>
      </c>
      <c r="DX29" t="s">
        <v>847</v>
      </c>
      <c r="DY29" t="s">
        <v>848</v>
      </c>
      <c r="DZ29" t="s">
        <v>571</v>
      </c>
    </row>
    <row r="30" spans="1:158">
      <c r="A30" t="s">
        <v>407</v>
      </c>
      <c r="B30" t="s">
        <v>208</v>
      </c>
      <c r="C30" t="s">
        <v>172</v>
      </c>
      <c r="D30" t="s">
        <v>408</v>
      </c>
      <c r="E30" t="s">
        <v>940</v>
      </c>
      <c r="F30" t="s">
        <v>941</v>
      </c>
      <c r="G30">
        <v>9922922885</v>
      </c>
      <c r="H30" t="s">
        <v>213</v>
      </c>
      <c r="I30" t="s">
        <v>942</v>
      </c>
      <c r="J30" t="s">
        <v>166</v>
      </c>
      <c r="K30" t="s">
        <v>765</v>
      </c>
      <c r="L30" t="s">
        <v>943</v>
      </c>
      <c r="M30" t="s">
        <v>944</v>
      </c>
      <c r="N30" t="s">
        <v>178</v>
      </c>
      <c r="AI30" t="s">
        <v>945</v>
      </c>
      <c r="AJ30" t="s">
        <v>946</v>
      </c>
      <c r="AK30" t="s">
        <v>947</v>
      </c>
      <c r="AL30">
        <v>82.42</v>
      </c>
      <c r="AN30">
        <v>1994</v>
      </c>
      <c r="AO30" t="s">
        <v>170</v>
      </c>
      <c r="AP30" t="s">
        <v>948</v>
      </c>
      <c r="AQ30" t="s">
        <v>949</v>
      </c>
      <c r="AR30" t="s">
        <v>950</v>
      </c>
      <c r="AS30">
        <v>72.33</v>
      </c>
      <c r="AU30">
        <v>1996</v>
      </c>
      <c r="AV30" t="s">
        <v>178</v>
      </c>
      <c r="BC30" t="s">
        <v>178</v>
      </c>
      <c r="BK30" t="s">
        <v>951</v>
      </c>
      <c r="BN30" t="s">
        <v>170</v>
      </c>
      <c r="BO30" t="s">
        <v>468</v>
      </c>
      <c r="BP30" t="s">
        <v>952</v>
      </c>
      <c r="BQ30" t="s">
        <v>953</v>
      </c>
      <c r="BR30">
        <v>60.5</v>
      </c>
      <c r="BT30">
        <v>2009</v>
      </c>
      <c r="BU30">
        <v>31</v>
      </c>
      <c r="BV30" t="s">
        <v>954</v>
      </c>
      <c r="BW30">
        <v>9</v>
      </c>
      <c r="BY30" t="s">
        <v>178</v>
      </c>
      <c r="CF30" t="s">
        <v>170</v>
      </c>
      <c r="CG30" t="s">
        <v>955</v>
      </c>
      <c r="CH30" t="s">
        <v>956</v>
      </c>
      <c r="CI30" t="s">
        <v>186</v>
      </c>
      <c r="CJ30">
        <v>2024</v>
      </c>
      <c r="CL30" t="s">
        <v>170</v>
      </c>
      <c r="CN30" t="s">
        <v>170</v>
      </c>
      <c r="CO30" t="s">
        <v>957</v>
      </c>
      <c r="CP30" t="s">
        <v>958</v>
      </c>
      <c r="CQ30" t="s">
        <v>170</v>
      </c>
      <c r="CR30" t="s">
        <v>959</v>
      </c>
      <c r="CS30" t="s">
        <v>960</v>
      </c>
      <c r="CT30">
        <v>14</v>
      </c>
      <c r="CU30" t="s">
        <v>961</v>
      </c>
      <c r="CV30" t="s">
        <v>178</v>
      </c>
      <c r="CZ30" t="s">
        <v>178</v>
      </c>
      <c r="DB30" t="s">
        <v>962</v>
      </c>
      <c r="DC30" t="s">
        <v>963</v>
      </c>
      <c r="DD30" t="s">
        <v>170</v>
      </c>
      <c r="DE30" t="s">
        <v>964</v>
      </c>
      <c r="DF30" t="s">
        <v>170</v>
      </c>
      <c r="DG30" t="s">
        <v>965</v>
      </c>
      <c r="DH30" t="s">
        <v>966</v>
      </c>
      <c r="DI30" t="s">
        <v>967</v>
      </c>
      <c r="DJ30" t="s">
        <v>968</v>
      </c>
      <c r="DK30">
        <v>9</v>
      </c>
      <c r="DL30" t="s">
        <v>170</v>
      </c>
      <c r="DM30" t="s">
        <v>969</v>
      </c>
      <c r="DN30" t="s">
        <v>170</v>
      </c>
      <c r="DO30" t="s">
        <v>970</v>
      </c>
      <c r="DP30" t="s">
        <v>971</v>
      </c>
      <c r="DQ30" t="str">
        <f>HYPERLINK("https://nconnect.nicmar.ac.in/storage/profile/69a70d176c5d4.png","Download")</f>
        <v>0</v>
      </c>
      <c r="DR30" t="str">
        <f>HYPERLINK("https://nconnect.nicmar.ac.in/pdf/968_resume_1772560292.pdf/Y2FyZWVy","View Resume")</f>
        <v>0</v>
      </c>
      <c r="DS30" t="s">
        <v>972</v>
      </c>
      <c r="DT30" t="s">
        <v>973</v>
      </c>
      <c r="DU30" t="s">
        <v>208</v>
      </c>
      <c r="DV30" t="s">
        <v>241</v>
      </c>
      <c r="DW30" t="s">
        <v>242</v>
      </c>
      <c r="DX30" t="s">
        <v>448</v>
      </c>
      <c r="DY30" t="s">
        <v>199</v>
      </c>
      <c r="DZ30" t="s">
        <v>974</v>
      </c>
      <c r="EA30" t="s">
        <v>975</v>
      </c>
      <c r="EB30" t="s">
        <v>208</v>
      </c>
      <c r="EC30" t="s">
        <v>976</v>
      </c>
      <c r="ED30" t="s">
        <v>242</v>
      </c>
      <c r="EE30" t="s">
        <v>977</v>
      </c>
      <c r="EF30" t="s">
        <v>574</v>
      </c>
      <c r="EG30" t="s">
        <v>978</v>
      </c>
      <c r="EH30" t="s">
        <v>836</v>
      </c>
      <c r="EI30" t="s">
        <v>208</v>
      </c>
      <c r="EJ30" t="s">
        <v>241</v>
      </c>
      <c r="EK30" t="s">
        <v>242</v>
      </c>
      <c r="EL30" t="s">
        <v>979</v>
      </c>
      <c r="EM30" t="s">
        <v>977</v>
      </c>
      <c r="EN30" t="s">
        <v>980</v>
      </c>
    </row>
    <row r="31" spans="1:158">
      <c r="A31" t="s">
        <v>673</v>
      </c>
      <c r="B31" t="s">
        <v>208</v>
      </c>
      <c r="C31" t="s">
        <v>209</v>
      </c>
      <c r="D31" t="s">
        <v>294</v>
      </c>
      <c r="E31" t="s">
        <v>981</v>
      </c>
      <c r="F31" t="s">
        <v>982</v>
      </c>
      <c r="G31">
        <v>9049422290</v>
      </c>
      <c r="H31" t="s">
        <v>164</v>
      </c>
      <c r="I31" t="s">
        <v>983</v>
      </c>
      <c r="J31" t="s">
        <v>166</v>
      </c>
      <c r="K31" t="s">
        <v>984</v>
      </c>
      <c r="L31" t="s">
        <v>985</v>
      </c>
      <c r="M31" t="s">
        <v>986</v>
      </c>
      <c r="N31" t="s">
        <v>178</v>
      </c>
      <c r="AI31" t="s">
        <v>987</v>
      </c>
      <c r="AJ31" t="s">
        <v>988</v>
      </c>
      <c r="AK31" t="s">
        <v>989</v>
      </c>
      <c r="AL31">
        <v>74.53</v>
      </c>
      <c r="AN31">
        <v>2004</v>
      </c>
      <c r="AO31" t="s">
        <v>170</v>
      </c>
      <c r="AP31" t="s">
        <v>990</v>
      </c>
      <c r="AQ31" t="s">
        <v>991</v>
      </c>
      <c r="AR31" t="s">
        <v>992</v>
      </c>
      <c r="AS31">
        <v>58.67</v>
      </c>
      <c r="AU31">
        <v>2006</v>
      </c>
      <c r="AV31" t="s">
        <v>178</v>
      </c>
      <c r="BC31" t="s">
        <v>170</v>
      </c>
      <c r="BD31" t="s">
        <v>993</v>
      </c>
      <c r="BE31" t="s">
        <v>994</v>
      </c>
      <c r="BF31" t="s">
        <v>995</v>
      </c>
      <c r="BG31">
        <v>60</v>
      </c>
      <c r="BI31">
        <v>2011</v>
      </c>
      <c r="BJ31">
        <v>19</v>
      </c>
      <c r="BK31" t="s">
        <v>687</v>
      </c>
      <c r="BL31">
        <v>23</v>
      </c>
      <c r="BN31" t="s">
        <v>170</v>
      </c>
      <c r="BO31" t="s">
        <v>993</v>
      </c>
      <c r="BP31" t="s">
        <v>996</v>
      </c>
      <c r="BQ31" t="s">
        <v>997</v>
      </c>
      <c r="BR31">
        <v>67.25</v>
      </c>
      <c r="BT31">
        <v>2013</v>
      </c>
      <c r="BU31">
        <v>31</v>
      </c>
      <c r="BV31" t="s">
        <v>998</v>
      </c>
      <c r="BW31">
        <v>23</v>
      </c>
      <c r="BY31" t="s">
        <v>178</v>
      </c>
      <c r="CF31" t="s">
        <v>170</v>
      </c>
      <c r="CG31" t="s">
        <v>999</v>
      </c>
      <c r="CH31" t="s">
        <v>993</v>
      </c>
      <c r="CI31" t="s">
        <v>186</v>
      </c>
      <c r="CJ31">
        <v>2021</v>
      </c>
      <c r="CL31" t="s">
        <v>170</v>
      </c>
      <c r="CM31" t="s">
        <v>1000</v>
      </c>
      <c r="CN31" t="s">
        <v>178</v>
      </c>
      <c r="CP31" t="s">
        <v>1001</v>
      </c>
      <c r="CQ31" t="s">
        <v>170</v>
      </c>
      <c r="CR31">
        <v>0</v>
      </c>
      <c r="CS31">
        <v>2</v>
      </c>
      <c r="CT31">
        <v>5</v>
      </c>
      <c r="CU31" t="s">
        <v>1002</v>
      </c>
      <c r="CV31" t="s">
        <v>178</v>
      </c>
      <c r="CZ31" t="s">
        <v>178</v>
      </c>
      <c r="DB31" t="s">
        <v>1003</v>
      </c>
      <c r="DC31" t="s">
        <v>1004</v>
      </c>
      <c r="DD31" t="s">
        <v>178</v>
      </c>
      <c r="DF31" t="s">
        <v>178</v>
      </c>
      <c r="DL31" t="s">
        <v>178</v>
      </c>
      <c r="DN31" t="s">
        <v>170</v>
      </c>
      <c r="DO31" t="s">
        <v>1005</v>
      </c>
      <c r="DP31" t="s">
        <v>1006</v>
      </c>
      <c r="DQ31" t="str">
        <f>HYPERLINK("https://nconnect.nicmar.ac.in/storage/profile/69a6b91918f69.png","Download")</f>
        <v>0</v>
      </c>
      <c r="DR31" t="str">
        <f>HYPERLINK("https://nconnect.nicmar.ac.in/pdf/940_resume_1772560606.pdf/Y2FyZWVy","View Resume")</f>
        <v>0</v>
      </c>
      <c r="DS31" t="s">
        <v>1007</v>
      </c>
      <c r="DT31" t="s">
        <v>1008</v>
      </c>
      <c r="DU31" t="s">
        <v>208</v>
      </c>
      <c r="DV31" t="s">
        <v>241</v>
      </c>
      <c r="DW31" t="s">
        <v>242</v>
      </c>
      <c r="DX31" t="s">
        <v>1009</v>
      </c>
      <c r="DY31" t="s">
        <v>199</v>
      </c>
      <c r="DZ31" t="s">
        <v>206</v>
      </c>
      <c r="EA31" t="s">
        <v>1010</v>
      </c>
      <c r="EB31" t="s">
        <v>208</v>
      </c>
      <c r="EC31" t="s">
        <v>1011</v>
      </c>
      <c r="ED31" t="s">
        <v>242</v>
      </c>
      <c r="EE31" t="s">
        <v>1012</v>
      </c>
      <c r="EF31" t="s">
        <v>1013</v>
      </c>
      <c r="EG31" t="s">
        <v>449</v>
      </c>
    </row>
    <row r="32" spans="1:158">
      <c r="A32" t="s">
        <v>1014</v>
      </c>
      <c r="B32" t="s">
        <v>293</v>
      </c>
      <c r="C32" t="s">
        <v>172</v>
      </c>
      <c r="D32" t="s">
        <v>408</v>
      </c>
      <c r="E32" t="s">
        <v>791</v>
      </c>
      <c r="F32" t="s">
        <v>792</v>
      </c>
      <c r="G32">
        <v>9657889035</v>
      </c>
      <c r="H32" t="s">
        <v>213</v>
      </c>
      <c r="I32" t="s">
        <v>793</v>
      </c>
      <c r="J32" t="s">
        <v>264</v>
      </c>
      <c r="K32" t="s">
        <v>794</v>
      </c>
      <c r="L32" t="s">
        <v>795</v>
      </c>
      <c r="M32" t="s">
        <v>796</v>
      </c>
      <c r="N32" t="s">
        <v>178</v>
      </c>
      <c r="AI32" t="s">
        <v>797</v>
      </c>
      <c r="AJ32" t="s">
        <v>798</v>
      </c>
      <c r="AK32" t="s">
        <v>799</v>
      </c>
      <c r="AL32">
        <v>55.33</v>
      </c>
      <c r="AN32">
        <v>2001</v>
      </c>
      <c r="AO32" t="s">
        <v>170</v>
      </c>
      <c r="AP32" t="s">
        <v>797</v>
      </c>
      <c r="AQ32" t="s">
        <v>800</v>
      </c>
      <c r="AR32" t="s">
        <v>801</v>
      </c>
      <c r="AS32">
        <v>52.67</v>
      </c>
      <c r="AU32">
        <v>2003</v>
      </c>
      <c r="AV32" t="s">
        <v>178</v>
      </c>
      <c r="BC32" t="s">
        <v>170</v>
      </c>
      <c r="BD32" t="s">
        <v>802</v>
      </c>
      <c r="BE32" t="s">
        <v>803</v>
      </c>
      <c r="BF32" t="s">
        <v>804</v>
      </c>
      <c r="BG32">
        <v>70.13</v>
      </c>
      <c r="BI32">
        <v>2008</v>
      </c>
      <c r="BJ32">
        <v>2</v>
      </c>
      <c r="BL32">
        <v>9</v>
      </c>
      <c r="BN32" t="s">
        <v>170</v>
      </c>
      <c r="BO32" t="s">
        <v>805</v>
      </c>
      <c r="BP32" t="s">
        <v>805</v>
      </c>
      <c r="BQ32" t="s">
        <v>408</v>
      </c>
      <c r="BR32">
        <v>73.3</v>
      </c>
      <c r="BS32">
        <v>7.33</v>
      </c>
      <c r="BT32">
        <v>2010</v>
      </c>
      <c r="BU32">
        <v>14</v>
      </c>
      <c r="BW32">
        <v>47</v>
      </c>
      <c r="BY32" t="s">
        <v>178</v>
      </c>
      <c r="CF32" t="s">
        <v>170</v>
      </c>
      <c r="CG32" t="s">
        <v>806</v>
      </c>
      <c r="CH32" t="s">
        <v>805</v>
      </c>
      <c r="CI32" t="s">
        <v>186</v>
      </c>
      <c r="CJ32">
        <v>2020</v>
      </c>
      <c r="CL32" t="s">
        <v>178</v>
      </c>
      <c r="CN32" t="s">
        <v>170</v>
      </c>
      <c r="CO32" t="s">
        <v>807</v>
      </c>
      <c r="CP32" t="s">
        <v>808</v>
      </c>
      <c r="CQ32" t="s">
        <v>170</v>
      </c>
      <c r="CR32">
        <v>4</v>
      </c>
      <c r="CS32">
        <v>0</v>
      </c>
      <c r="CT32">
        <v>3</v>
      </c>
      <c r="CU32" t="s">
        <v>809</v>
      </c>
      <c r="CV32" t="s">
        <v>178</v>
      </c>
      <c r="CZ32" t="s">
        <v>178</v>
      </c>
      <c r="DB32" t="s">
        <v>810</v>
      </c>
      <c r="DC32" t="s">
        <v>190</v>
      </c>
      <c r="DD32" t="s">
        <v>178</v>
      </c>
      <c r="DF32" t="s">
        <v>178</v>
      </c>
      <c r="DL32" t="s">
        <v>178</v>
      </c>
      <c r="DN32" t="s">
        <v>178</v>
      </c>
      <c r="DP32" t="s">
        <v>1015</v>
      </c>
      <c r="DQ32" t="str">
        <f>HYPERLINK("https://nconnect.nicmar.ac.in/storage/profile/699d48addfe13.png","Download")</f>
        <v>0</v>
      </c>
      <c r="DR32" t="str">
        <f>HYPERLINK("https://nconnect.nicmar.ac.in/pdf/611_resume_1772558914.pdf/Y2FyZWVy","View Resume")</f>
        <v>0</v>
      </c>
      <c r="DS32" t="s">
        <v>812</v>
      </c>
      <c r="DT32" t="s">
        <v>813</v>
      </c>
      <c r="DU32" t="s">
        <v>814</v>
      </c>
      <c r="DV32" t="s">
        <v>596</v>
      </c>
      <c r="DW32" t="s">
        <v>197</v>
      </c>
      <c r="DX32" t="s">
        <v>663</v>
      </c>
      <c r="DY32" t="s">
        <v>199</v>
      </c>
      <c r="DZ32" t="s">
        <v>815</v>
      </c>
      <c r="EA32" t="s">
        <v>816</v>
      </c>
      <c r="EB32" t="s">
        <v>817</v>
      </c>
      <c r="EC32" t="s">
        <v>818</v>
      </c>
      <c r="ED32" t="s">
        <v>242</v>
      </c>
      <c r="EE32" t="s">
        <v>621</v>
      </c>
      <c r="EF32" t="s">
        <v>756</v>
      </c>
      <c r="EG32" t="s">
        <v>819</v>
      </c>
      <c r="EH32" t="s">
        <v>820</v>
      </c>
      <c r="EI32" t="s">
        <v>821</v>
      </c>
      <c r="EJ32" t="s">
        <v>818</v>
      </c>
      <c r="EK32" t="s">
        <v>242</v>
      </c>
      <c r="EL32" t="s">
        <v>822</v>
      </c>
      <c r="EM32" t="s">
        <v>823</v>
      </c>
      <c r="EN32" t="s">
        <v>824</v>
      </c>
    </row>
    <row r="33" spans="1:158">
      <c r="A33" t="s">
        <v>1014</v>
      </c>
      <c r="B33" t="s">
        <v>293</v>
      </c>
      <c r="C33" t="s">
        <v>172</v>
      </c>
      <c r="D33" t="s">
        <v>408</v>
      </c>
      <c r="E33" t="s">
        <v>1016</v>
      </c>
      <c r="F33" t="s">
        <v>1017</v>
      </c>
      <c r="G33">
        <v>8791643057</v>
      </c>
      <c r="H33" t="s">
        <v>164</v>
      </c>
      <c r="I33" t="s">
        <v>1018</v>
      </c>
      <c r="J33" t="s">
        <v>166</v>
      </c>
      <c r="K33" t="s">
        <v>167</v>
      </c>
      <c r="L33" t="s">
        <v>1019</v>
      </c>
      <c r="M33" t="s">
        <v>1020</v>
      </c>
      <c r="N33" t="s">
        <v>178</v>
      </c>
      <c r="AI33" t="s">
        <v>1021</v>
      </c>
      <c r="AJ33" t="s">
        <v>1022</v>
      </c>
      <c r="AK33" t="s">
        <v>1023</v>
      </c>
      <c r="AL33">
        <v>68.96</v>
      </c>
      <c r="AN33">
        <v>2003</v>
      </c>
      <c r="AO33" t="s">
        <v>170</v>
      </c>
      <c r="AP33" t="s">
        <v>1024</v>
      </c>
      <c r="AQ33" t="s">
        <v>1025</v>
      </c>
      <c r="AR33" t="s">
        <v>1026</v>
      </c>
      <c r="AS33">
        <v>69.33</v>
      </c>
      <c r="AU33">
        <v>2005</v>
      </c>
      <c r="AV33" t="s">
        <v>178</v>
      </c>
      <c r="BC33" t="s">
        <v>170</v>
      </c>
      <c r="BD33" t="s">
        <v>1027</v>
      </c>
      <c r="BE33" t="s">
        <v>1028</v>
      </c>
      <c r="BF33" t="s">
        <v>1029</v>
      </c>
      <c r="BG33">
        <v>78.71</v>
      </c>
      <c r="BI33">
        <v>2009</v>
      </c>
      <c r="BJ33">
        <v>2</v>
      </c>
      <c r="BL33">
        <v>9</v>
      </c>
      <c r="BN33" t="s">
        <v>170</v>
      </c>
      <c r="BO33" t="s">
        <v>1027</v>
      </c>
      <c r="BP33" t="s">
        <v>1030</v>
      </c>
      <c r="BQ33" t="s">
        <v>1031</v>
      </c>
      <c r="BR33">
        <v>87.75</v>
      </c>
      <c r="BS33">
        <v>9.5</v>
      </c>
      <c r="BT33">
        <v>2013</v>
      </c>
      <c r="BU33">
        <v>31</v>
      </c>
      <c r="BV33" t="s">
        <v>1032</v>
      </c>
      <c r="BW33">
        <v>47</v>
      </c>
      <c r="BY33" t="s">
        <v>178</v>
      </c>
      <c r="CF33" t="s">
        <v>170</v>
      </c>
      <c r="CG33" t="s">
        <v>1031</v>
      </c>
      <c r="CH33" t="s">
        <v>1033</v>
      </c>
      <c r="CI33" t="s">
        <v>186</v>
      </c>
      <c r="CJ33">
        <v>2022</v>
      </c>
      <c r="CL33" t="s">
        <v>178</v>
      </c>
      <c r="CN33" t="s">
        <v>170</v>
      </c>
      <c r="CO33" t="s">
        <v>1034</v>
      </c>
      <c r="CP33" t="s">
        <v>1035</v>
      </c>
      <c r="CQ33" t="s">
        <v>170</v>
      </c>
      <c r="CR33">
        <v>3</v>
      </c>
      <c r="CS33">
        <v>0</v>
      </c>
      <c r="CT33">
        <v>4</v>
      </c>
      <c r="CU33" t="s">
        <v>1036</v>
      </c>
      <c r="CV33" t="s">
        <v>178</v>
      </c>
      <c r="CZ33" t="s">
        <v>170</v>
      </c>
      <c r="DA33" t="s">
        <v>1037</v>
      </c>
      <c r="DB33" t="s">
        <v>1038</v>
      </c>
      <c r="DC33" t="s">
        <v>1039</v>
      </c>
      <c r="DD33" t="s">
        <v>178</v>
      </c>
      <c r="DF33" t="s">
        <v>178</v>
      </c>
      <c r="DL33" t="s">
        <v>170</v>
      </c>
      <c r="DM33" t="s">
        <v>1040</v>
      </c>
      <c r="DN33" t="s">
        <v>170</v>
      </c>
      <c r="DO33" t="s">
        <v>1041</v>
      </c>
      <c r="DP33" t="s">
        <v>1042</v>
      </c>
      <c r="DQ33" t="str">
        <f>HYPERLINK("https://nconnect.nicmar.ac.in/storage/profile/69a72093d00b3.png","Download")</f>
        <v>0</v>
      </c>
      <c r="DR33" t="str">
        <f>HYPERLINK("https://nconnect.nicmar.ac.in/pdf/935_resume_1772560797.pdf/Y2FyZWVy","View Resume")</f>
        <v>0</v>
      </c>
      <c r="DS33" t="s">
        <v>1043</v>
      </c>
      <c r="DT33" t="s">
        <v>1044</v>
      </c>
      <c r="DU33" t="s">
        <v>293</v>
      </c>
      <c r="DV33" t="s">
        <v>1045</v>
      </c>
      <c r="DW33" t="s">
        <v>242</v>
      </c>
      <c r="DX33" t="s">
        <v>847</v>
      </c>
      <c r="DY33" t="s">
        <v>199</v>
      </c>
      <c r="DZ33" t="s">
        <v>200</v>
      </c>
      <c r="EA33" t="s">
        <v>1046</v>
      </c>
      <c r="EB33" t="s">
        <v>1047</v>
      </c>
      <c r="EC33" t="s">
        <v>1048</v>
      </c>
      <c r="ED33" t="s">
        <v>242</v>
      </c>
      <c r="EE33" t="s">
        <v>1049</v>
      </c>
      <c r="EF33" t="s">
        <v>622</v>
      </c>
      <c r="EG33" t="s">
        <v>1050</v>
      </c>
      <c r="EH33" t="s">
        <v>1051</v>
      </c>
      <c r="EI33" t="s">
        <v>208</v>
      </c>
      <c r="EJ33" t="s">
        <v>1052</v>
      </c>
      <c r="EK33" t="s">
        <v>242</v>
      </c>
      <c r="EL33" t="s">
        <v>257</v>
      </c>
      <c r="EM33" t="s">
        <v>1049</v>
      </c>
      <c r="EN33" t="s">
        <v>250</v>
      </c>
      <c r="EO33" t="s">
        <v>1053</v>
      </c>
      <c r="EP33" t="s">
        <v>670</v>
      </c>
      <c r="EQ33" t="s">
        <v>1054</v>
      </c>
      <c r="ER33" t="s">
        <v>242</v>
      </c>
      <c r="ES33" t="s">
        <v>1055</v>
      </c>
      <c r="ET33" t="s">
        <v>1056</v>
      </c>
      <c r="EU33" t="s">
        <v>617</v>
      </c>
      <c r="EV33" t="s">
        <v>1057</v>
      </c>
      <c r="EW33" t="s">
        <v>1058</v>
      </c>
      <c r="EX33" t="s">
        <v>1059</v>
      </c>
      <c r="EY33" t="s">
        <v>197</v>
      </c>
      <c r="EZ33" t="s">
        <v>1060</v>
      </c>
      <c r="FA33" t="s">
        <v>1061</v>
      </c>
      <c r="FB33" t="s">
        <v>579</v>
      </c>
    </row>
    <row r="34" spans="1:158">
      <c r="A34" t="s">
        <v>207</v>
      </c>
      <c r="B34" t="s">
        <v>208</v>
      </c>
      <c r="C34" t="s">
        <v>209</v>
      </c>
      <c r="D34" t="s">
        <v>210</v>
      </c>
      <c r="E34" t="s">
        <v>1062</v>
      </c>
      <c r="F34" t="s">
        <v>1063</v>
      </c>
      <c r="G34">
        <v>9399184353</v>
      </c>
      <c r="H34" t="s">
        <v>164</v>
      </c>
      <c r="I34" t="s">
        <v>1064</v>
      </c>
      <c r="J34" t="s">
        <v>264</v>
      </c>
      <c r="K34" t="s">
        <v>1065</v>
      </c>
      <c r="L34" t="s">
        <v>1066</v>
      </c>
      <c r="M34" t="s">
        <v>1067</v>
      </c>
      <c r="N34" t="s">
        <v>170</v>
      </c>
      <c r="O34" t="s">
        <v>1068</v>
      </c>
      <c r="P34" t="s">
        <v>1069</v>
      </c>
      <c r="AI34" t="s">
        <v>1070</v>
      </c>
      <c r="AJ34" t="s">
        <v>1071</v>
      </c>
      <c r="AK34" t="s">
        <v>1072</v>
      </c>
      <c r="AL34">
        <v>60.8</v>
      </c>
      <c r="AN34">
        <v>2002</v>
      </c>
      <c r="AO34" t="s">
        <v>170</v>
      </c>
      <c r="AP34" t="s">
        <v>1070</v>
      </c>
      <c r="AQ34" t="s">
        <v>1071</v>
      </c>
      <c r="AR34" t="s">
        <v>1073</v>
      </c>
      <c r="AS34">
        <v>68.66</v>
      </c>
      <c r="AU34">
        <v>2004</v>
      </c>
      <c r="AV34" t="s">
        <v>178</v>
      </c>
      <c r="BC34" t="s">
        <v>170</v>
      </c>
      <c r="BD34" t="s">
        <v>1074</v>
      </c>
      <c r="BE34" t="s">
        <v>1075</v>
      </c>
      <c r="BF34" t="s">
        <v>1076</v>
      </c>
      <c r="BG34">
        <v>68.33</v>
      </c>
      <c r="BI34">
        <v>2009</v>
      </c>
      <c r="BJ34">
        <v>19</v>
      </c>
      <c r="BK34" t="s">
        <v>1077</v>
      </c>
      <c r="BL34">
        <v>52</v>
      </c>
      <c r="BN34" t="s">
        <v>170</v>
      </c>
      <c r="BO34" t="s">
        <v>1078</v>
      </c>
      <c r="BP34" t="s">
        <v>1079</v>
      </c>
      <c r="BQ34" t="s">
        <v>917</v>
      </c>
      <c r="BR34">
        <v>83.16</v>
      </c>
      <c r="BT34">
        <v>2012</v>
      </c>
      <c r="BU34">
        <v>31</v>
      </c>
      <c r="BV34" t="s">
        <v>558</v>
      </c>
      <c r="BW34">
        <v>53</v>
      </c>
      <c r="BX34" t="s">
        <v>917</v>
      </c>
      <c r="BY34" t="s">
        <v>178</v>
      </c>
      <c r="CF34" t="s">
        <v>170</v>
      </c>
      <c r="CG34" t="s">
        <v>1080</v>
      </c>
      <c r="CH34" t="s">
        <v>1081</v>
      </c>
      <c r="CI34" t="s">
        <v>186</v>
      </c>
      <c r="CJ34">
        <v>2021</v>
      </c>
      <c r="CL34" t="s">
        <v>170</v>
      </c>
      <c r="CN34" t="s">
        <v>178</v>
      </c>
      <c r="CP34" t="s">
        <v>1082</v>
      </c>
      <c r="CQ34" t="s">
        <v>170</v>
      </c>
      <c r="CR34" t="s">
        <v>1083</v>
      </c>
      <c r="CS34" t="s">
        <v>959</v>
      </c>
      <c r="CU34" t="s">
        <v>1084</v>
      </c>
      <c r="CV34" t="s">
        <v>178</v>
      </c>
      <c r="CZ34" t="s">
        <v>178</v>
      </c>
      <c r="DB34" t="s">
        <v>1085</v>
      </c>
      <c r="DC34" t="s">
        <v>190</v>
      </c>
      <c r="DD34" t="s">
        <v>178</v>
      </c>
      <c r="DF34" t="s">
        <v>178</v>
      </c>
      <c r="DL34" t="s">
        <v>178</v>
      </c>
      <c r="DN34" t="s">
        <v>178</v>
      </c>
      <c r="DP34" t="s">
        <v>1086</v>
      </c>
      <c r="DQ34" t="str">
        <f>HYPERLINK("https://nconnect.nicmar.ac.in/storage/profile/69a71f5bb9979.png","Download")</f>
        <v>0</v>
      </c>
      <c r="DR34" t="str">
        <f>HYPERLINK("https://nconnect.nicmar.ac.in/pdf/507_resume_1772560160.pdf/Y2FyZWVy","View Resume")</f>
        <v>0</v>
      </c>
      <c r="DS34" t="s">
        <v>824</v>
      </c>
      <c r="DT34" t="s">
        <v>1087</v>
      </c>
      <c r="DU34" t="s">
        <v>1088</v>
      </c>
      <c r="DV34" t="s">
        <v>241</v>
      </c>
      <c r="DW34" t="s">
        <v>242</v>
      </c>
      <c r="DX34" t="s">
        <v>291</v>
      </c>
      <c r="DY34" t="s">
        <v>199</v>
      </c>
      <c r="DZ34" t="s">
        <v>617</v>
      </c>
      <c r="EA34" t="s">
        <v>1089</v>
      </c>
      <c r="EB34" t="s">
        <v>1090</v>
      </c>
      <c r="EC34" t="s">
        <v>1091</v>
      </c>
      <c r="ED34" t="s">
        <v>242</v>
      </c>
      <c r="EE34" t="s">
        <v>1092</v>
      </c>
      <c r="EF34" t="s">
        <v>1009</v>
      </c>
      <c r="EG34" t="s">
        <v>1093</v>
      </c>
      <c r="EH34" t="s">
        <v>1094</v>
      </c>
      <c r="EI34" t="s">
        <v>208</v>
      </c>
      <c r="EJ34" t="s">
        <v>1095</v>
      </c>
      <c r="EK34" t="s">
        <v>242</v>
      </c>
      <c r="EL34" t="s">
        <v>390</v>
      </c>
      <c r="EM34" t="s">
        <v>1092</v>
      </c>
      <c r="EN34" t="s">
        <v>1093</v>
      </c>
      <c r="EO34" t="s">
        <v>1096</v>
      </c>
      <c r="EP34" t="s">
        <v>1097</v>
      </c>
      <c r="EQ34" t="s">
        <v>446</v>
      </c>
      <c r="ER34" t="s">
        <v>242</v>
      </c>
      <c r="ES34" t="s">
        <v>393</v>
      </c>
      <c r="ET34" t="s">
        <v>390</v>
      </c>
      <c r="EU34" t="s">
        <v>974</v>
      </c>
      <c r="EV34" t="s">
        <v>1098</v>
      </c>
      <c r="EW34" t="s">
        <v>208</v>
      </c>
      <c r="EX34" t="s">
        <v>1095</v>
      </c>
      <c r="EY34" t="s">
        <v>242</v>
      </c>
      <c r="EZ34" t="s">
        <v>392</v>
      </c>
      <c r="FA34" t="s">
        <v>1099</v>
      </c>
      <c r="FB34" t="s">
        <v>355</v>
      </c>
    </row>
    <row r="35" spans="1:158">
      <c r="A35" t="s">
        <v>1100</v>
      </c>
      <c r="B35" t="s">
        <v>208</v>
      </c>
      <c r="C35" t="s">
        <v>160</v>
      </c>
      <c r="D35" t="s">
        <v>1101</v>
      </c>
      <c r="E35" t="s">
        <v>1102</v>
      </c>
      <c r="F35" t="s">
        <v>1103</v>
      </c>
      <c r="G35">
        <v>8250986192</v>
      </c>
      <c r="H35" t="s">
        <v>164</v>
      </c>
      <c r="I35" t="s">
        <v>1104</v>
      </c>
      <c r="J35" t="s">
        <v>264</v>
      </c>
      <c r="K35" t="s">
        <v>1105</v>
      </c>
      <c r="L35" t="s">
        <v>1106</v>
      </c>
      <c r="M35" t="s">
        <v>1107</v>
      </c>
      <c r="N35" t="s">
        <v>178</v>
      </c>
      <c r="AI35" t="s">
        <v>1108</v>
      </c>
      <c r="AJ35" t="s">
        <v>1109</v>
      </c>
      <c r="AK35" t="s">
        <v>1110</v>
      </c>
      <c r="AL35">
        <v>60.8</v>
      </c>
      <c r="AM35">
        <v>6.4</v>
      </c>
      <c r="AN35">
        <v>2012</v>
      </c>
      <c r="AO35" t="s">
        <v>170</v>
      </c>
      <c r="AP35" t="s">
        <v>1111</v>
      </c>
      <c r="AQ35" t="s">
        <v>1112</v>
      </c>
      <c r="AR35" t="s">
        <v>1113</v>
      </c>
      <c r="AS35">
        <v>61.5</v>
      </c>
      <c r="AU35">
        <v>2014</v>
      </c>
      <c r="AV35" t="s">
        <v>178</v>
      </c>
      <c r="BC35" t="s">
        <v>170</v>
      </c>
      <c r="BD35" t="s">
        <v>1114</v>
      </c>
      <c r="BE35" t="s">
        <v>1115</v>
      </c>
      <c r="BF35" t="s">
        <v>181</v>
      </c>
      <c r="BG35">
        <v>61.4</v>
      </c>
      <c r="BH35">
        <v>6.14</v>
      </c>
      <c r="BI35">
        <v>2018</v>
      </c>
      <c r="BJ35">
        <v>1</v>
      </c>
      <c r="BL35">
        <v>9</v>
      </c>
      <c r="BN35" t="s">
        <v>170</v>
      </c>
      <c r="BO35" t="s">
        <v>1116</v>
      </c>
      <c r="BP35" t="s">
        <v>1117</v>
      </c>
      <c r="BQ35" t="s">
        <v>1118</v>
      </c>
      <c r="BR35">
        <v>98.8</v>
      </c>
      <c r="BS35">
        <v>9.88</v>
      </c>
      <c r="BT35">
        <v>2020</v>
      </c>
      <c r="BU35">
        <v>12</v>
      </c>
      <c r="BW35">
        <v>15</v>
      </c>
      <c r="BY35" t="s">
        <v>178</v>
      </c>
      <c r="CF35" t="s">
        <v>170</v>
      </c>
      <c r="CG35" t="s">
        <v>1119</v>
      </c>
      <c r="CH35" t="s">
        <v>1120</v>
      </c>
      <c r="CI35" t="s">
        <v>873</v>
      </c>
      <c r="CJ35">
        <v>2026</v>
      </c>
      <c r="CK35" t="s">
        <v>170</v>
      </c>
      <c r="CL35" t="s">
        <v>170</v>
      </c>
      <c r="CM35" t="s">
        <v>1121</v>
      </c>
      <c r="CN35" t="s">
        <v>170</v>
      </c>
      <c r="CO35" t="s">
        <v>1122</v>
      </c>
      <c r="CP35" t="s">
        <v>1123</v>
      </c>
      <c r="CQ35" t="s">
        <v>170</v>
      </c>
      <c r="CR35">
        <v>3</v>
      </c>
      <c r="CS35">
        <v>6</v>
      </c>
      <c r="CU35" t="s">
        <v>1124</v>
      </c>
      <c r="CV35" t="s">
        <v>178</v>
      </c>
      <c r="CZ35" t="s">
        <v>178</v>
      </c>
      <c r="DC35" t="s">
        <v>1125</v>
      </c>
      <c r="DD35" t="s">
        <v>170</v>
      </c>
      <c r="DE35" t="s">
        <v>1126</v>
      </c>
      <c r="DF35" t="s">
        <v>178</v>
      </c>
      <c r="DL35" t="s">
        <v>170</v>
      </c>
      <c r="DM35" t="s">
        <v>1122</v>
      </c>
      <c r="DN35" t="s">
        <v>178</v>
      </c>
      <c r="DP35" t="s">
        <v>1127</v>
      </c>
      <c r="DQ35" t="s">
        <v>237</v>
      </c>
      <c r="DR35" t="str">
        <f>HYPERLINK("https://nconnect.nicmar.ac.in/pdf/978_resume_1772561899.pdf/Y2FyZWVy","View Resume")</f>
        <v>0</v>
      </c>
      <c r="DS35" t="s">
        <v>613</v>
      </c>
    </row>
    <row r="36" spans="1:158">
      <c r="A36" t="s">
        <v>259</v>
      </c>
      <c r="B36" t="s">
        <v>208</v>
      </c>
      <c r="C36" t="s">
        <v>160</v>
      </c>
      <c r="D36" t="s">
        <v>260</v>
      </c>
      <c r="E36" t="s">
        <v>1102</v>
      </c>
      <c r="F36" t="s">
        <v>1103</v>
      </c>
      <c r="G36">
        <v>8250986192</v>
      </c>
      <c r="H36" t="s">
        <v>164</v>
      </c>
      <c r="I36" t="s">
        <v>1104</v>
      </c>
      <c r="J36" t="s">
        <v>264</v>
      </c>
      <c r="K36" t="s">
        <v>1105</v>
      </c>
      <c r="L36" t="s">
        <v>1106</v>
      </c>
      <c r="M36" t="s">
        <v>1107</v>
      </c>
      <c r="N36" t="s">
        <v>178</v>
      </c>
      <c r="AI36" t="s">
        <v>1108</v>
      </c>
      <c r="AJ36" t="s">
        <v>1109</v>
      </c>
      <c r="AK36" t="s">
        <v>1110</v>
      </c>
      <c r="AL36">
        <v>60.8</v>
      </c>
      <c r="AM36">
        <v>6.4</v>
      </c>
      <c r="AN36">
        <v>2012</v>
      </c>
      <c r="AO36" t="s">
        <v>170</v>
      </c>
      <c r="AP36" t="s">
        <v>1111</v>
      </c>
      <c r="AQ36" t="s">
        <v>1112</v>
      </c>
      <c r="AR36" t="s">
        <v>1113</v>
      </c>
      <c r="AS36">
        <v>61.5</v>
      </c>
      <c r="AU36">
        <v>2014</v>
      </c>
      <c r="AV36" t="s">
        <v>178</v>
      </c>
      <c r="BC36" t="s">
        <v>170</v>
      </c>
      <c r="BD36" t="s">
        <v>1114</v>
      </c>
      <c r="BE36" t="s">
        <v>1115</v>
      </c>
      <c r="BF36" t="s">
        <v>181</v>
      </c>
      <c r="BG36">
        <v>61.4</v>
      </c>
      <c r="BH36">
        <v>6.14</v>
      </c>
      <c r="BI36">
        <v>2018</v>
      </c>
      <c r="BJ36">
        <v>1</v>
      </c>
      <c r="BL36">
        <v>9</v>
      </c>
      <c r="BN36" t="s">
        <v>170</v>
      </c>
      <c r="BO36" t="s">
        <v>1116</v>
      </c>
      <c r="BP36" t="s">
        <v>1117</v>
      </c>
      <c r="BQ36" t="s">
        <v>1118</v>
      </c>
      <c r="BR36">
        <v>98.8</v>
      </c>
      <c r="BS36">
        <v>9.88</v>
      </c>
      <c r="BT36">
        <v>2020</v>
      </c>
      <c r="BU36">
        <v>12</v>
      </c>
      <c r="BW36">
        <v>15</v>
      </c>
      <c r="BY36" t="s">
        <v>178</v>
      </c>
      <c r="CF36" t="s">
        <v>170</v>
      </c>
      <c r="CG36" t="s">
        <v>1119</v>
      </c>
      <c r="CH36" t="s">
        <v>1120</v>
      </c>
      <c r="CI36" t="s">
        <v>873</v>
      </c>
      <c r="CJ36">
        <v>2026</v>
      </c>
      <c r="CK36" t="s">
        <v>170</v>
      </c>
      <c r="CL36" t="s">
        <v>170</v>
      </c>
      <c r="CM36" t="s">
        <v>1121</v>
      </c>
      <c r="CN36" t="s">
        <v>170</v>
      </c>
      <c r="CO36" t="s">
        <v>1122</v>
      </c>
      <c r="CP36" t="s">
        <v>1123</v>
      </c>
      <c r="CQ36" t="s">
        <v>170</v>
      </c>
      <c r="CR36">
        <v>3</v>
      </c>
      <c r="CS36">
        <v>6</v>
      </c>
      <c r="CU36" t="s">
        <v>1124</v>
      </c>
      <c r="CV36" t="s">
        <v>178</v>
      </c>
      <c r="CZ36" t="s">
        <v>178</v>
      </c>
      <c r="DC36" t="s">
        <v>1125</v>
      </c>
      <c r="DD36" t="s">
        <v>170</v>
      </c>
      <c r="DE36" t="s">
        <v>1126</v>
      </c>
      <c r="DF36" t="s">
        <v>178</v>
      </c>
      <c r="DL36" t="s">
        <v>170</v>
      </c>
      <c r="DM36" t="s">
        <v>1122</v>
      </c>
      <c r="DN36" t="s">
        <v>178</v>
      </c>
      <c r="DP36" t="s">
        <v>1128</v>
      </c>
      <c r="DQ36" t="s">
        <v>237</v>
      </c>
      <c r="DR36" t="str">
        <f>HYPERLINK("https://nconnect.nicmar.ac.in/pdf/978_resume_1772561899.pdf/Y2FyZWVy","View Resume")</f>
        <v>0</v>
      </c>
      <c r="DS36" t="s">
        <v>613</v>
      </c>
    </row>
    <row r="37" spans="1:158">
      <c r="A37" t="s">
        <v>1129</v>
      </c>
      <c r="B37" t="s">
        <v>293</v>
      </c>
      <c r="C37" t="s">
        <v>172</v>
      </c>
      <c r="D37" t="s">
        <v>1130</v>
      </c>
      <c r="E37" t="s">
        <v>1131</v>
      </c>
      <c r="F37" t="s">
        <v>1132</v>
      </c>
      <c r="G37">
        <v>9370121042</v>
      </c>
      <c r="H37" t="s">
        <v>164</v>
      </c>
      <c r="I37" t="s">
        <v>1133</v>
      </c>
      <c r="J37" t="s">
        <v>166</v>
      </c>
      <c r="K37" t="s">
        <v>1134</v>
      </c>
      <c r="L37" t="s">
        <v>1135</v>
      </c>
      <c r="M37" t="s">
        <v>1136</v>
      </c>
      <c r="N37" t="s">
        <v>178</v>
      </c>
      <c r="AI37" t="s">
        <v>1137</v>
      </c>
      <c r="AJ37" t="s">
        <v>1138</v>
      </c>
      <c r="AK37" t="s">
        <v>1139</v>
      </c>
      <c r="AL37">
        <v>61.73</v>
      </c>
      <c r="AN37">
        <v>2001</v>
      </c>
      <c r="AO37" t="s">
        <v>170</v>
      </c>
      <c r="AP37" t="s">
        <v>1140</v>
      </c>
      <c r="AQ37" t="s">
        <v>1141</v>
      </c>
      <c r="AR37" t="s">
        <v>1142</v>
      </c>
      <c r="AS37">
        <v>48.5</v>
      </c>
      <c r="AU37">
        <v>2003</v>
      </c>
      <c r="AV37" t="s">
        <v>178</v>
      </c>
      <c r="BC37" t="s">
        <v>170</v>
      </c>
      <c r="BD37" t="s">
        <v>1143</v>
      </c>
      <c r="BE37" t="s">
        <v>1144</v>
      </c>
      <c r="BF37" t="s">
        <v>1145</v>
      </c>
      <c r="BG37">
        <v>72.31</v>
      </c>
      <c r="BI37">
        <v>2009</v>
      </c>
      <c r="BJ37">
        <v>2</v>
      </c>
      <c r="BL37">
        <v>9</v>
      </c>
      <c r="BN37" t="s">
        <v>170</v>
      </c>
      <c r="BO37" t="s">
        <v>1146</v>
      </c>
      <c r="BP37" t="s">
        <v>1147</v>
      </c>
      <c r="BQ37" t="s">
        <v>1148</v>
      </c>
      <c r="BR37">
        <v>67.61</v>
      </c>
      <c r="BT37">
        <v>2012</v>
      </c>
      <c r="BU37">
        <v>31</v>
      </c>
      <c r="BV37" t="s">
        <v>1149</v>
      </c>
      <c r="BW37">
        <v>47</v>
      </c>
      <c r="BY37" t="s">
        <v>178</v>
      </c>
      <c r="CF37" t="s">
        <v>170</v>
      </c>
      <c r="CG37" t="s">
        <v>1150</v>
      </c>
      <c r="CH37" t="s">
        <v>1151</v>
      </c>
      <c r="CI37" t="s">
        <v>186</v>
      </c>
      <c r="CJ37">
        <v>2018</v>
      </c>
      <c r="CL37" t="s">
        <v>178</v>
      </c>
      <c r="CN37" t="s">
        <v>178</v>
      </c>
      <c r="CP37" t="s">
        <v>1152</v>
      </c>
      <c r="CQ37" t="s">
        <v>170</v>
      </c>
      <c r="CR37">
        <v>4</v>
      </c>
      <c r="CS37">
        <v>5</v>
      </c>
      <c r="CT37">
        <v>1</v>
      </c>
      <c r="CU37" t="s">
        <v>1153</v>
      </c>
      <c r="CV37" t="s">
        <v>178</v>
      </c>
      <c r="CZ37" t="s">
        <v>178</v>
      </c>
      <c r="DB37" t="s">
        <v>1154</v>
      </c>
      <c r="DC37" t="s">
        <v>1155</v>
      </c>
      <c r="DD37" t="s">
        <v>170</v>
      </c>
      <c r="DE37" t="s">
        <v>1156</v>
      </c>
      <c r="DF37" t="s">
        <v>170</v>
      </c>
      <c r="DG37" t="s">
        <v>1157</v>
      </c>
      <c r="DH37" t="s">
        <v>1158</v>
      </c>
      <c r="DI37" t="s">
        <v>1159</v>
      </c>
      <c r="DJ37" t="s">
        <v>1160</v>
      </c>
      <c r="DK37">
        <v>7</v>
      </c>
      <c r="DL37" t="s">
        <v>178</v>
      </c>
      <c r="DN37" t="s">
        <v>178</v>
      </c>
      <c r="DP37" t="s">
        <v>1161</v>
      </c>
      <c r="DQ37" t="str">
        <f>HYPERLINK("https://nconnect.nicmar.ac.in/storage/profile/69a6bdffac584.png","Download")</f>
        <v>0</v>
      </c>
      <c r="DR37" t="str">
        <f>HYPERLINK("https://nconnect.nicmar.ac.in/pdf/941_resume_1772562240.pdf/Y2FyZWVy","View Resume")</f>
        <v>0</v>
      </c>
      <c r="DS37" t="s">
        <v>1162</v>
      </c>
      <c r="DT37" t="s">
        <v>1163</v>
      </c>
      <c r="DU37" t="s">
        <v>208</v>
      </c>
      <c r="DV37" t="s">
        <v>241</v>
      </c>
      <c r="DW37" t="s">
        <v>242</v>
      </c>
      <c r="DX37" t="s">
        <v>398</v>
      </c>
      <c r="DY37" t="s">
        <v>199</v>
      </c>
      <c r="DZ37" t="s">
        <v>1007</v>
      </c>
      <c r="EA37" t="s">
        <v>1164</v>
      </c>
      <c r="EB37" t="s">
        <v>208</v>
      </c>
      <c r="EC37" t="s">
        <v>241</v>
      </c>
      <c r="ED37" t="s">
        <v>242</v>
      </c>
      <c r="EE37" t="s">
        <v>1165</v>
      </c>
      <c r="EF37" t="s">
        <v>848</v>
      </c>
      <c r="EG37" t="s">
        <v>819</v>
      </c>
      <c r="EH37" t="s">
        <v>1166</v>
      </c>
      <c r="EI37" t="s">
        <v>208</v>
      </c>
      <c r="EJ37" t="s">
        <v>1167</v>
      </c>
      <c r="EK37" t="s">
        <v>242</v>
      </c>
      <c r="EL37" t="s">
        <v>1168</v>
      </c>
      <c r="EM37" t="s">
        <v>1165</v>
      </c>
      <c r="EN37" t="s">
        <v>1169</v>
      </c>
      <c r="EO37" t="s">
        <v>1170</v>
      </c>
      <c r="EP37" t="s">
        <v>208</v>
      </c>
      <c r="EQ37" t="s">
        <v>241</v>
      </c>
      <c r="ER37" t="s">
        <v>242</v>
      </c>
      <c r="ES37" t="s">
        <v>1171</v>
      </c>
      <c r="ET37" t="s">
        <v>790</v>
      </c>
      <c r="EU37" t="s">
        <v>750</v>
      </c>
      <c r="EV37" t="s">
        <v>1164</v>
      </c>
      <c r="EW37" t="s">
        <v>208</v>
      </c>
      <c r="EX37" t="s">
        <v>241</v>
      </c>
      <c r="EY37" t="s">
        <v>242</v>
      </c>
      <c r="EZ37" t="s">
        <v>790</v>
      </c>
      <c r="FA37" t="s">
        <v>1168</v>
      </c>
      <c r="FB37" t="s">
        <v>1169</v>
      </c>
    </row>
    <row r="38" spans="1:158">
      <c r="A38" t="s">
        <v>1014</v>
      </c>
      <c r="B38" t="s">
        <v>293</v>
      </c>
      <c r="C38" t="s">
        <v>172</v>
      </c>
      <c r="D38" t="s">
        <v>408</v>
      </c>
      <c r="E38" t="s">
        <v>1131</v>
      </c>
      <c r="F38" t="s">
        <v>1132</v>
      </c>
      <c r="G38">
        <v>9370121042</v>
      </c>
      <c r="H38" t="s">
        <v>164</v>
      </c>
      <c r="I38" t="s">
        <v>1133</v>
      </c>
      <c r="J38" t="s">
        <v>166</v>
      </c>
      <c r="K38" t="s">
        <v>1134</v>
      </c>
      <c r="L38" t="s">
        <v>1135</v>
      </c>
      <c r="M38" t="s">
        <v>1136</v>
      </c>
      <c r="N38" t="s">
        <v>178</v>
      </c>
      <c r="AI38" t="s">
        <v>1137</v>
      </c>
      <c r="AJ38" t="s">
        <v>1138</v>
      </c>
      <c r="AK38" t="s">
        <v>1139</v>
      </c>
      <c r="AL38">
        <v>61.73</v>
      </c>
      <c r="AN38">
        <v>2001</v>
      </c>
      <c r="AO38" t="s">
        <v>170</v>
      </c>
      <c r="AP38" t="s">
        <v>1140</v>
      </c>
      <c r="AQ38" t="s">
        <v>1141</v>
      </c>
      <c r="AR38" t="s">
        <v>1142</v>
      </c>
      <c r="AS38">
        <v>48.5</v>
      </c>
      <c r="AU38">
        <v>2003</v>
      </c>
      <c r="AV38" t="s">
        <v>178</v>
      </c>
      <c r="BC38" t="s">
        <v>170</v>
      </c>
      <c r="BD38" t="s">
        <v>1143</v>
      </c>
      <c r="BE38" t="s">
        <v>1144</v>
      </c>
      <c r="BF38" t="s">
        <v>1145</v>
      </c>
      <c r="BG38">
        <v>72.31</v>
      </c>
      <c r="BI38">
        <v>2009</v>
      </c>
      <c r="BJ38">
        <v>2</v>
      </c>
      <c r="BL38">
        <v>9</v>
      </c>
      <c r="BN38" t="s">
        <v>170</v>
      </c>
      <c r="BO38" t="s">
        <v>1146</v>
      </c>
      <c r="BP38" t="s">
        <v>1147</v>
      </c>
      <c r="BQ38" t="s">
        <v>1148</v>
      </c>
      <c r="BR38">
        <v>67.61</v>
      </c>
      <c r="BT38">
        <v>2012</v>
      </c>
      <c r="BU38">
        <v>31</v>
      </c>
      <c r="BV38" t="s">
        <v>1149</v>
      </c>
      <c r="BW38">
        <v>47</v>
      </c>
      <c r="BY38" t="s">
        <v>178</v>
      </c>
      <c r="CF38" t="s">
        <v>170</v>
      </c>
      <c r="CG38" t="s">
        <v>1150</v>
      </c>
      <c r="CH38" t="s">
        <v>1151</v>
      </c>
      <c r="CI38" t="s">
        <v>186</v>
      </c>
      <c r="CJ38">
        <v>2018</v>
      </c>
      <c r="CL38" t="s">
        <v>178</v>
      </c>
      <c r="CN38" t="s">
        <v>178</v>
      </c>
      <c r="CP38" t="s">
        <v>1152</v>
      </c>
      <c r="CQ38" t="s">
        <v>170</v>
      </c>
      <c r="CR38">
        <v>4</v>
      </c>
      <c r="CS38">
        <v>5</v>
      </c>
      <c r="CT38">
        <v>1</v>
      </c>
      <c r="CU38" t="s">
        <v>1153</v>
      </c>
      <c r="CV38" t="s">
        <v>178</v>
      </c>
      <c r="CZ38" t="s">
        <v>178</v>
      </c>
      <c r="DB38" t="s">
        <v>1154</v>
      </c>
      <c r="DC38" t="s">
        <v>1155</v>
      </c>
      <c r="DD38" t="s">
        <v>170</v>
      </c>
      <c r="DE38" t="s">
        <v>1156</v>
      </c>
      <c r="DF38" t="s">
        <v>170</v>
      </c>
      <c r="DG38" t="s">
        <v>1157</v>
      </c>
      <c r="DH38" t="s">
        <v>1158</v>
      </c>
      <c r="DI38" t="s">
        <v>1159</v>
      </c>
      <c r="DJ38" t="s">
        <v>1160</v>
      </c>
      <c r="DK38">
        <v>7</v>
      </c>
      <c r="DL38" t="s">
        <v>178</v>
      </c>
      <c r="DN38" t="s">
        <v>178</v>
      </c>
      <c r="DP38" t="s">
        <v>1172</v>
      </c>
      <c r="DQ38" t="str">
        <f>HYPERLINK("https://nconnect.nicmar.ac.in/storage/profile/69a6bdffac584.png","Download")</f>
        <v>0</v>
      </c>
      <c r="DR38" t="str">
        <f>HYPERLINK("https://nconnect.nicmar.ac.in/pdf/941_resume_1772562240.pdf/Y2FyZWVy","View Resume")</f>
        <v>0</v>
      </c>
      <c r="DS38" t="s">
        <v>1162</v>
      </c>
      <c r="DT38" t="s">
        <v>1163</v>
      </c>
      <c r="DU38" t="s">
        <v>208</v>
      </c>
      <c r="DV38" t="s">
        <v>241</v>
      </c>
      <c r="DW38" t="s">
        <v>242</v>
      </c>
      <c r="DX38" t="s">
        <v>398</v>
      </c>
      <c r="DY38" t="s">
        <v>199</v>
      </c>
      <c r="DZ38" t="s">
        <v>1007</v>
      </c>
      <c r="EA38" t="s">
        <v>1164</v>
      </c>
      <c r="EB38" t="s">
        <v>208</v>
      </c>
      <c r="EC38" t="s">
        <v>241</v>
      </c>
      <c r="ED38" t="s">
        <v>242</v>
      </c>
      <c r="EE38" t="s">
        <v>1165</v>
      </c>
      <c r="EF38" t="s">
        <v>848</v>
      </c>
      <c r="EG38" t="s">
        <v>819</v>
      </c>
      <c r="EH38" t="s">
        <v>1166</v>
      </c>
      <c r="EI38" t="s">
        <v>208</v>
      </c>
      <c r="EJ38" t="s">
        <v>1167</v>
      </c>
      <c r="EK38" t="s">
        <v>242</v>
      </c>
      <c r="EL38" t="s">
        <v>1168</v>
      </c>
      <c r="EM38" t="s">
        <v>1165</v>
      </c>
      <c r="EN38" t="s">
        <v>1169</v>
      </c>
      <c r="EO38" t="s">
        <v>1170</v>
      </c>
      <c r="EP38" t="s">
        <v>208</v>
      </c>
      <c r="EQ38" t="s">
        <v>241</v>
      </c>
      <c r="ER38" t="s">
        <v>242</v>
      </c>
      <c r="ES38" t="s">
        <v>1171</v>
      </c>
      <c r="ET38" t="s">
        <v>790</v>
      </c>
      <c r="EU38" t="s">
        <v>750</v>
      </c>
      <c r="EV38" t="s">
        <v>1164</v>
      </c>
      <c r="EW38" t="s">
        <v>208</v>
      </c>
      <c r="EX38" t="s">
        <v>241</v>
      </c>
      <c r="EY38" t="s">
        <v>242</v>
      </c>
      <c r="EZ38" t="s">
        <v>790</v>
      </c>
      <c r="FA38" t="s">
        <v>1168</v>
      </c>
      <c r="FB38" t="s">
        <v>1169</v>
      </c>
    </row>
    <row r="39" spans="1:158">
      <c r="A39" t="s">
        <v>893</v>
      </c>
      <c r="B39" t="s">
        <v>208</v>
      </c>
      <c r="C39" t="s">
        <v>894</v>
      </c>
      <c r="D39" t="s">
        <v>895</v>
      </c>
      <c r="E39" t="s">
        <v>1173</v>
      </c>
      <c r="F39" t="s">
        <v>1174</v>
      </c>
      <c r="G39">
        <v>9560464192</v>
      </c>
      <c r="H39" t="s">
        <v>213</v>
      </c>
      <c r="I39" t="s">
        <v>1175</v>
      </c>
      <c r="J39" t="s">
        <v>166</v>
      </c>
      <c r="K39" t="s">
        <v>265</v>
      </c>
      <c r="L39" t="s">
        <v>1176</v>
      </c>
      <c r="M39" t="s">
        <v>1177</v>
      </c>
      <c r="N39" t="s">
        <v>178</v>
      </c>
      <c r="AI39" t="s">
        <v>1178</v>
      </c>
      <c r="AJ39" t="s">
        <v>1179</v>
      </c>
      <c r="AK39" t="s">
        <v>1180</v>
      </c>
      <c r="AL39">
        <v>93</v>
      </c>
      <c r="AM39">
        <v>9.6</v>
      </c>
      <c r="AN39">
        <v>2010</v>
      </c>
      <c r="AO39" t="s">
        <v>170</v>
      </c>
      <c r="AP39" t="s">
        <v>1178</v>
      </c>
      <c r="AQ39" t="s">
        <v>1179</v>
      </c>
      <c r="AR39" t="s">
        <v>1181</v>
      </c>
      <c r="AS39">
        <v>72</v>
      </c>
      <c r="AU39">
        <v>2012</v>
      </c>
      <c r="AV39" t="s">
        <v>178</v>
      </c>
      <c r="BC39" t="s">
        <v>170</v>
      </c>
      <c r="BD39" t="s">
        <v>1182</v>
      </c>
      <c r="BE39" t="s">
        <v>1182</v>
      </c>
      <c r="BF39" t="s">
        <v>1183</v>
      </c>
      <c r="BG39">
        <v>72</v>
      </c>
      <c r="BI39">
        <v>2016</v>
      </c>
      <c r="BJ39">
        <v>10</v>
      </c>
      <c r="BL39">
        <v>35</v>
      </c>
      <c r="BN39" t="s">
        <v>170</v>
      </c>
      <c r="BO39" t="s">
        <v>1182</v>
      </c>
      <c r="BP39" t="s">
        <v>1182</v>
      </c>
      <c r="BQ39" t="s">
        <v>1184</v>
      </c>
      <c r="BR39">
        <v>80</v>
      </c>
      <c r="BS39">
        <v>8</v>
      </c>
      <c r="BT39">
        <v>2018</v>
      </c>
      <c r="BU39">
        <v>24</v>
      </c>
      <c r="BW39">
        <v>53</v>
      </c>
      <c r="BX39" t="s">
        <v>1185</v>
      </c>
      <c r="BY39" t="s">
        <v>178</v>
      </c>
      <c r="CF39" t="s">
        <v>170</v>
      </c>
      <c r="CG39" t="s">
        <v>1186</v>
      </c>
      <c r="CH39" t="s">
        <v>1187</v>
      </c>
      <c r="CI39" t="s">
        <v>873</v>
      </c>
      <c r="CK39" t="s">
        <v>178</v>
      </c>
      <c r="CL39" t="s">
        <v>170</v>
      </c>
      <c r="CM39" t="s">
        <v>1188</v>
      </c>
      <c r="CN39" t="s">
        <v>170</v>
      </c>
      <c r="CO39" t="s">
        <v>1189</v>
      </c>
      <c r="CP39" t="s">
        <v>1190</v>
      </c>
      <c r="CQ39" t="s">
        <v>170</v>
      </c>
      <c r="CR39">
        <v>0</v>
      </c>
      <c r="CS39">
        <v>0</v>
      </c>
      <c r="CT39">
        <v>1</v>
      </c>
      <c r="CU39" t="s">
        <v>1191</v>
      </c>
      <c r="CV39" t="s">
        <v>178</v>
      </c>
      <c r="CW39" t="s">
        <v>1192</v>
      </c>
      <c r="CX39" t="s">
        <v>873</v>
      </c>
      <c r="CZ39" t="s">
        <v>178</v>
      </c>
      <c r="DB39" t="s">
        <v>1193</v>
      </c>
      <c r="DC39" t="s">
        <v>1194</v>
      </c>
      <c r="DD39" t="s">
        <v>170</v>
      </c>
      <c r="DE39" t="s">
        <v>1195</v>
      </c>
      <c r="DF39" t="s">
        <v>178</v>
      </c>
      <c r="DL39" t="s">
        <v>170</v>
      </c>
      <c r="DM39" t="s">
        <v>1196</v>
      </c>
      <c r="DN39" t="s">
        <v>178</v>
      </c>
      <c r="DP39" t="s">
        <v>1197</v>
      </c>
      <c r="DQ39" t="str">
        <f>HYPERLINK("https://nconnect.nicmar.ac.in/storage/profile/69a71d15aac0f.png","Download")</f>
        <v>0</v>
      </c>
      <c r="DR39" t="str">
        <f>HYPERLINK("https://nconnect.nicmar.ac.in/pdf/976_resume_1772562788.pdf/Y2FyZWVy","View Resume")</f>
        <v>0</v>
      </c>
      <c r="DS39" t="s">
        <v>1198</v>
      </c>
      <c r="DT39" t="s">
        <v>1199</v>
      </c>
      <c r="DU39" t="s">
        <v>1200</v>
      </c>
      <c r="DV39" t="s">
        <v>241</v>
      </c>
      <c r="DW39" t="s">
        <v>242</v>
      </c>
      <c r="DX39" t="s">
        <v>527</v>
      </c>
      <c r="DY39" t="s">
        <v>199</v>
      </c>
      <c r="DZ39" t="s">
        <v>255</v>
      </c>
      <c r="EA39" t="s">
        <v>1201</v>
      </c>
      <c r="EB39" t="s">
        <v>1202</v>
      </c>
      <c r="EC39" t="s">
        <v>315</v>
      </c>
      <c r="ED39" t="s">
        <v>197</v>
      </c>
      <c r="EE39" t="s">
        <v>1203</v>
      </c>
      <c r="EF39" t="s">
        <v>621</v>
      </c>
      <c r="EG39" t="s">
        <v>1204</v>
      </c>
    </row>
    <row r="40" spans="1:158">
      <c r="A40" t="s">
        <v>407</v>
      </c>
      <c r="B40" t="s">
        <v>208</v>
      </c>
      <c r="C40" t="s">
        <v>172</v>
      </c>
      <c r="D40" t="s">
        <v>408</v>
      </c>
      <c r="E40" t="s">
        <v>1205</v>
      </c>
      <c r="F40" t="s">
        <v>1206</v>
      </c>
      <c r="G40">
        <v>9595454995</v>
      </c>
      <c r="H40" t="s">
        <v>164</v>
      </c>
      <c r="I40" t="s">
        <v>1207</v>
      </c>
      <c r="J40" t="s">
        <v>264</v>
      </c>
      <c r="K40" t="s">
        <v>167</v>
      </c>
      <c r="L40" t="s">
        <v>1208</v>
      </c>
      <c r="M40" t="s">
        <v>1209</v>
      </c>
      <c r="N40" t="s">
        <v>178</v>
      </c>
      <c r="AI40" t="s">
        <v>1210</v>
      </c>
      <c r="AJ40" t="s">
        <v>1211</v>
      </c>
      <c r="AK40" t="s">
        <v>833</v>
      </c>
      <c r="AL40">
        <v>81.46</v>
      </c>
      <c r="AN40">
        <v>2004</v>
      </c>
      <c r="AO40" t="s">
        <v>170</v>
      </c>
      <c r="AP40" t="s">
        <v>1212</v>
      </c>
      <c r="AQ40" t="s">
        <v>1213</v>
      </c>
      <c r="AR40" t="s">
        <v>1214</v>
      </c>
      <c r="AS40">
        <v>79.5</v>
      </c>
      <c r="AU40">
        <v>2006</v>
      </c>
      <c r="AV40" t="s">
        <v>178</v>
      </c>
      <c r="BC40" t="s">
        <v>170</v>
      </c>
      <c r="BD40" t="s">
        <v>1215</v>
      </c>
      <c r="BE40" t="s">
        <v>1216</v>
      </c>
      <c r="BF40" t="s">
        <v>1217</v>
      </c>
      <c r="BG40">
        <v>68.73</v>
      </c>
      <c r="BI40">
        <v>2010</v>
      </c>
      <c r="BJ40">
        <v>2</v>
      </c>
      <c r="BL40">
        <v>9</v>
      </c>
      <c r="BN40" t="s">
        <v>170</v>
      </c>
      <c r="BO40" t="s">
        <v>374</v>
      </c>
      <c r="BP40" t="s">
        <v>1218</v>
      </c>
      <c r="BQ40" t="s">
        <v>1219</v>
      </c>
      <c r="BR40">
        <v>7.9</v>
      </c>
      <c r="BS40">
        <v>7.9</v>
      </c>
      <c r="BT40">
        <v>2013</v>
      </c>
      <c r="BU40">
        <v>31</v>
      </c>
      <c r="BV40" t="s">
        <v>954</v>
      </c>
      <c r="BW40">
        <v>47</v>
      </c>
      <c r="BY40" t="s">
        <v>178</v>
      </c>
      <c r="CF40" t="s">
        <v>170</v>
      </c>
      <c r="CG40" t="s">
        <v>408</v>
      </c>
      <c r="CH40" t="s">
        <v>1220</v>
      </c>
      <c r="CI40" t="s">
        <v>186</v>
      </c>
      <c r="CJ40">
        <v>2025</v>
      </c>
      <c r="CL40" t="s">
        <v>178</v>
      </c>
      <c r="CM40" t="s">
        <v>1221</v>
      </c>
      <c r="CN40" t="s">
        <v>170</v>
      </c>
      <c r="CO40" t="s">
        <v>1222</v>
      </c>
      <c r="CP40" t="s">
        <v>1223</v>
      </c>
      <c r="CQ40" t="s">
        <v>170</v>
      </c>
      <c r="CR40" t="s">
        <v>1224</v>
      </c>
      <c r="CS40" t="s">
        <v>1225</v>
      </c>
      <c r="CT40">
        <v>3</v>
      </c>
      <c r="CV40" t="s">
        <v>178</v>
      </c>
      <c r="CZ40" t="s">
        <v>178</v>
      </c>
      <c r="DB40" t="s">
        <v>1226</v>
      </c>
      <c r="DC40" t="s">
        <v>1227</v>
      </c>
      <c r="DD40" t="s">
        <v>170</v>
      </c>
      <c r="DE40" t="s">
        <v>1228</v>
      </c>
      <c r="DF40" t="s">
        <v>170</v>
      </c>
      <c r="DG40" t="s">
        <v>1229</v>
      </c>
      <c r="DH40" t="s">
        <v>1230</v>
      </c>
      <c r="DI40" t="s">
        <v>1231</v>
      </c>
      <c r="DJ40" t="s">
        <v>1160</v>
      </c>
      <c r="DK40">
        <v>10</v>
      </c>
      <c r="DL40" t="s">
        <v>170</v>
      </c>
      <c r="DM40" t="s">
        <v>1232</v>
      </c>
      <c r="DN40" t="s">
        <v>178</v>
      </c>
      <c r="DP40" t="s">
        <v>1233</v>
      </c>
      <c r="DQ40" t="str">
        <f>HYPERLINK("https://nconnect.nicmar.ac.in/storage/profile/69a71335e4453.png","Download")</f>
        <v>0</v>
      </c>
      <c r="DR40" t="str">
        <f>HYPERLINK("https://nconnect.nicmar.ac.in/pdf/396_resume_1772562849.pdf/Y2FyZWVy","View Resume")</f>
        <v>0</v>
      </c>
      <c r="DS40" t="s">
        <v>1234</v>
      </c>
      <c r="DT40" t="s">
        <v>1235</v>
      </c>
      <c r="DU40" t="s">
        <v>208</v>
      </c>
      <c r="DV40" t="s">
        <v>404</v>
      </c>
      <c r="DW40" t="s">
        <v>242</v>
      </c>
      <c r="DX40" t="s">
        <v>1236</v>
      </c>
      <c r="DY40" t="s">
        <v>199</v>
      </c>
      <c r="DZ40" t="s">
        <v>1234</v>
      </c>
    </row>
    <row r="41" spans="1:158">
      <c r="A41" t="s">
        <v>292</v>
      </c>
      <c r="B41" t="s">
        <v>293</v>
      </c>
      <c r="C41" t="s">
        <v>209</v>
      </c>
      <c r="D41" t="s">
        <v>294</v>
      </c>
      <c r="E41" t="s">
        <v>1237</v>
      </c>
      <c r="F41" t="s">
        <v>1238</v>
      </c>
      <c r="G41">
        <v>9579873744</v>
      </c>
      <c r="H41" t="s">
        <v>164</v>
      </c>
      <c r="I41" t="s">
        <v>1239</v>
      </c>
      <c r="J41" t="s">
        <v>166</v>
      </c>
      <c r="K41" t="s">
        <v>167</v>
      </c>
      <c r="L41" t="s">
        <v>1240</v>
      </c>
      <c r="M41" t="s">
        <v>1241</v>
      </c>
      <c r="N41" t="s">
        <v>178</v>
      </c>
      <c r="AI41" t="s">
        <v>1242</v>
      </c>
      <c r="AJ41" t="s">
        <v>1243</v>
      </c>
      <c r="AK41" t="s">
        <v>1244</v>
      </c>
      <c r="AL41">
        <v>69</v>
      </c>
      <c r="AN41">
        <v>2003</v>
      </c>
      <c r="AO41" t="s">
        <v>170</v>
      </c>
      <c r="AP41" t="s">
        <v>1245</v>
      </c>
      <c r="AQ41" t="s">
        <v>1246</v>
      </c>
      <c r="AR41" t="s">
        <v>1247</v>
      </c>
      <c r="AS41">
        <v>69</v>
      </c>
      <c r="AU41">
        <v>2005</v>
      </c>
      <c r="AV41" t="s">
        <v>178</v>
      </c>
      <c r="BC41" t="s">
        <v>170</v>
      </c>
      <c r="BD41" t="s">
        <v>468</v>
      </c>
      <c r="BE41" t="s">
        <v>1248</v>
      </c>
      <c r="BF41" t="s">
        <v>1249</v>
      </c>
      <c r="BG41">
        <v>71.75</v>
      </c>
      <c r="BI41">
        <v>2008</v>
      </c>
      <c r="BJ41">
        <v>19</v>
      </c>
      <c r="BK41" t="s">
        <v>687</v>
      </c>
      <c r="BL41">
        <v>23</v>
      </c>
      <c r="BN41" t="s">
        <v>170</v>
      </c>
      <c r="BO41" t="s">
        <v>468</v>
      </c>
      <c r="BP41" t="s">
        <v>1250</v>
      </c>
      <c r="BQ41" t="s">
        <v>997</v>
      </c>
      <c r="BR41">
        <v>60.14</v>
      </c>
      <c r="BT41">
        <v>2011</v>
      </c>
      <c r="BU41">
        <v>31</v>
      </c>
      <c r="BV41" t="s">
        <v>558</v>
      </c>
      <c r="BW41">
        <v>23</v>
      </c>
      <c r="BY41" t="s">
        <v>170</v>
      </c>
      <c r="BZ41" t="s">
        <v>1251</v>
      </c>
      <c r="CA41" t="s">
        <v>1252</v>
      </c>
      <c r="CB41" t="s">
        <v>1253</v>
      </c>
      <c r="CC41">
        <v>78</v>
      </c>
      <c r="CD41">
        <v>8.25</v>
      </c>
      <c r="CE41">
        <v>2023</v>
      </c>
      <c r="CF41" t="s">
        <v>170</v>
      </c>
      <c r="CG41" t="s">
        <v>1254</v>
      </c>
      <c r="CH41" t="s">
        <v>1255</v>
      </c>
      <c r="CI41" t="s">
        <v>186</v>
      </c>
      <c r="CJ41">
        <v>2021</v>
      </c>
      <c r="CL41" t="s">
        <v>170</v>
      </c>
      <c r="CM41" t="s">
        <v>1256</v>
      </c>
      <c r="CN41" t="s">
        <v>170</v>
      </c>
      <c r="CO41" t="s">
        <v>1257</v>
      </c>
      <c r="CP41" t="s">
        <v>319</v>
      </c>
      <c r="CQ41" t="s">
        <v>170</v>
      </c>
      <c r="CR41">
        <v>0</v>
      </c>
      <c r="CS41">
        <v>14</v>
      </c>
      <c r="CT41">
        <v>25</v>
      </c>
      <c r="CU41" t="s">
        <v>1258</v>
      </c>
      <c r="CV41" t="s">
        <v>178</v>
      </c>
      <c r="CZ41" t="s">
        <v>178</v>
      </c>
      <c r="DB41" t="s">
        <v>1259</v>
      </c>
      <c r="DC41" t="s">
        <v>1260</v>
      </c>
      <c r="DD41" t="s">
        <v>170</v>
      </c>
      <c r="DE41" t="s">
        <v>1261</v>
      </c>
      <c r="DF41" t="s">
        <v>170</v>
      </c>
      <c r="DG41" t="s">
        <v>1262</v>
      </c>
      <c r="DH41" t="s">
        <v>1263</v>
      </c>
      <c r="DI41" t="s">
        <v>1264</v>
      </c>
      <c r="DJ41" t="s">
        <v>1265</v>
      </c>
      <c r="DK41">
        <v>8</v>
      </c>
      <c r="DL41" t="s">
        <v>170</v>
      </c>
      <c r="DM41" t="s">
        <v>1266</v>
      </c>
      <c r="DN41" t="s">
        <v>178</v>
      </c>
      <c r="DP41" t="s">
        <v>1267</v>
      </c>
      <c r="DQ41" t="str">
        <f>HYPERLINK("https://nconnect.nicmar.ac.in/storage/profile/69a29cd841b4e.png","Download")</f>
        <v>0</v>
      </c>
      <c r="DR41" t="str">
        <f>HYPERLINK("https://nconnect.nicmar.ac.in/pdf/787_resume_1772563042.pdf/Y2FyZWVy","View Resume")</f>
        <v>0</v>
      </c>
      <c r="DS41" t="s">
        <v>1268</v>
      </c>
      <c r="DT41" t="s">
        <v>1269</v>
      </c>
      <c r="DU41" t="s">
        <v>1270</v>
      </c>
      <c r="DV41" t="s">
        <v>241</v>
      </c>
      <c r="DW41" t="s">
        <v>242</v>
      </c>
      <c r="DX41" t="s">
        <v>390</v>
      </c>
      <c r="DY41" t="s">
        <v>199</v>
      </c>
      <c r="DZ41" t="s">
        <v>245</v>
      </c>
      <c r="EA41" t="s">
        <v>1271</v>
      </c>
      <c r="EB41" t="s">
        <v>208</v>
      </c>
      <c r="EC41" t="s">
        <v>241</v>
      </c>
      <c r="ED41" t="s">
        <v>242</v>
      </c>
      <c r="EE41" t="s">
        <v>848</v>
      </c>
      <c r="EF41" t="s">
        <v>393</v>
      </c>
      <c r="EG41" t="s">
        <v>672</v>
      </c>
      <c r="EH41" t="s">
        <v>1251</v>
      </c>
      <c r="EI41" t="s">
        <v>208</v>
      </c>
      <c r="EJ41" t="s">
        <v>1213</v>
      </c>
      <c r="EK41" t="s">
        <v>242</v>
      </c>
      <c r="EL41" t="s">
        <v>1272</v>
      </c>
      <c r="EM41" t="s">
        <v>848</v>
      </c>
      <c r="EN41" t="s">
        <v>1273</v>
      </c>
      <c r="EO41" t="s">
        <v>1251</v>
      </c>
      <c r="EP41" t="s">
        <v>1274</v>
      </c>
      <c r="EQ41" t="s">
        <v>1213</v>
      </c>
      <c r="ER41" t="s">
        <v>242</v>
      </c>
      <c r="ES41" t="s">
        <v>1275</v>
      </c>
      <c r="ET41" t="s">
        <v>848</v>
      </c>
      <c r="EU41" t="s">
        <v>1169</v>
      </c>
    </row>
    <row r="42" spans="1:158">
      <c r="A42" t="s">
        <v>673</v>
      </c>
      <c r="B42" t="s">
        <v>208</v>
      </c>
      <c r="C42" t="s">
        <v>209</v>
      </c>
      <c r="D42" t="s">
        <v>294</v>
      </c>
      <c r="E42" t="s">
        <v>1237</v>
      </c>
      <c r="F42" t="s">
        <v>1238</v>
      </c>
      <c r="G42">
        <v>9579873744</v>
      </c>
      <c r="H42" t="s">
        <v>164</v>
      </c>
      <c r="I42" t="s">
        <v>1239</v>
      </c>
      <c r="J42" t="s">
        <v>166</v>
      </c>
      <c r="K42" t="s">
        <v>167</v>
      </c>
      <c r="L42" t="s">
        <v>1240</v>
      </c>
      <c r="M42" t="s">
        <v>1241</v>
      </c>
      <c r="N42" t="s">
        <v>178</v>
      </c>
      <c r="AI42" t="s">
        <v>1242</v>
      </c>
      <c r="AJ42" t="s">
        <v>1243</v>
      </c>
      <c r="AK42" t="s">
        <v>1244</v>
      </c>
      <c r="AL42">
        <v>69</v>
      </c>
      <c r="AN42">
        <v>2003</v>
      </c>
      <c r="AO42" t="s">
        <v>170</v>
      </c>
      <c r="AP42" t="s">
        <v>1245</v>
      </c>
      <c r="AQ42" t="s">
        <v>1246</v>
      </c>
      <c r="AR42" t="s">
        <v>1247</v>
      </c>
      <c r="AS42">
        <v>69</v>
      </c>
      <c r="AU42">
        <v>2005</v>
      </c>
      <c r="AV42" t="s">
        <v>178</v>
      </c>
      <c r="BC42" t="s">
        <v>170</v>
      </c>
      <c r="BD42" t="s">
        <v>468</v>
      </c>
      <c r="BE42" t="s">
        <v>1248</v>
      </c>
      <c r="BF42" t="s">
        <v>1249</v>
      </c>
      <c r="BG42">
        <v>71.75</v>
      </c>
      <c r="BI42">
        <v>2008</v>
      </c>
      <c r="BJ42">
        <v>19</v>
      </c>
      <c r="BK42" t="s">
        <v>687</v>
      </c>
      <c r="BL42">
        <v>23</v>
      </c>
      <c r="BN42" t="s">
        <v>170</v>
      </c>
      <c r="BO42" t="s">
        <v>468</v>
      </c>
      <c r="BP42" t="s">
        <v>1250</v>
      </c>
      <c r="BQ42" t="s">
        <v>997</v>
      </c>
      <c r="BR42">
        <v>60.14</v>
      </c>
      <c r="BT42">
        <v>2011</v>
      </c>
      <c r="BU42">
        <v>31</v>
      </c>
      <c r="BV42" t="s">
        <v>558</v>
      </c>
      <c r="BW42">
        <v>23</v>
      </c>
      <c r="BY42" t="s">
        <v>170</v>
      </c>
      <c r="BZ42" t="s">
        <v>1251</v>
      </c>
      <c r="CA42" t="s">
        <v>1252</v>
      </c>
      <c r="CB42" t="s">
        <v>1253</v>
      </c>
      <c r="CC42">
        <v>78</v>
      </c>
      <c r="CD42">
        <v>8.25</v>
      </c>
      <c r="CE42">
        <v>2023</v>
      </c>
      <c r="CF42" t="s">
        <v>170</v>
      </c>
      <c r="CG42" t="s">
        <v>1254</v>
      </c>
      <c r="CH42" t="s">
        <v>1255</v>
      </c>
      <c r="CI42" t="s">
        <v>186</v>
      </c>
      <c r="CJ42">
        <v>2021</v>
      </c>
      <c r="CL42" t="s">
        <v>170</v>
      </c>
      <c r="CM42" t="s">
        <v>1256</v>
      </c>
      <c r="CN42" t="s">
        <v>170</v>
      </c>
      <c r="CO42" t="s">
        <v>1257</v>
      </c>
      <c r="CP42" t="s">
        <v>319</v>
      </c>
      <c r="CQ42" t="s">
        <v>170</v>
      </c>
      <c r="CR42">
        <v>0</v>
      </c>
      <c r="CS42">
        <v>14</v>
      </c>
      <c r="CT42">
        <v>25</v>
      </c>
      <c r="CU42" t="s">
        <v>1258</v>
      </c>
      <c r="CV42" t="s">
        <v>178</v>
      </c>
      <c r="CZ42" t="s">
        <v>178</v>
      </c>
      <c r="DB42" t="s">
        <v>1259</v>
      </c>
      <c r="DC42" t="s">
        <v>1260</v>
      </c>
      <c r="DD42" t="s">
        <v>170</v>
      </c>
      <c r="DE42" t="s">
        <v>1261</v>
      </c>
      <c r="DF42" t="s">
        <v>170</v>
      </c>
      <c r="DG42" t="s">
        <v>1262</v>
      </c>
      <c r="DH42" t="s">
        <v>1263</v>
      </c>
      <c r="DI42" t="s">
        <v>1264</v>
      </c>
      <c r="DJ42" t="s">
        <v>1265</v>
      </c>
      <c r="DK42">
        <v>8</v>
      </c>
      <c r="DL42" t="s">
        <v>170</v>
      </c>
      <c r="DM42" t="s">
        <v>1266</v>
      </c>
      <c r="DN42" t="s">
        <v>178</v>
      </c>
      <c r="DP42" t="s">
        <v>1267</v>
      </c>
      <c r="DQ42" t="str">
        <f>HYPERLINK("https://nconnect.nicmar.ac.in/storage/profile/69a29cd841b4e.png","Download")</f>
        <v>0</v>
      </c>
      <c r="DR42" t="str">
        <f>HYPERLINK("https://nconnect.nicmar.ac.in/pdf/787_resume_1772563042.pdf/Y2FyZWVy","View Resume")</f>
        <v>0</v>
      </c>
      <c r="DS42" t="s">
        <v>1268</v>
      </c>
      <c r="DT42" t="s">
        <v>1269</v>
      </c>
      <c r="DU42" t="s">
        <v>1270</v>
      </c>
      <c r="DV42" t="s">
        <v>241</v>
      </c>
      <c r="DW42" t="s">
        <v>242</v>
      </c>
      <c r="DX42" t="s">
        <v>390</v>
      </c>
      <c r="DY42" t="s">
        <v>199</v>
      </c>
      <c r="DZ42" t="s">
        <v>245</v>
      </c>
      <c r="EA42" t="s">
        <v>1271</v>
      </c>
      <c r="EB42" t="s">
        <v>208</v>
      </c>
      <c r="EC42" t="s">
        <v>241</v>
      </c>
      <c r="ED42" t="s">
        <v>242</v>
      </c>
      <c r="EE42" t="s">
        <v>848</v>
      </c>
      <c r="EF42" t="s">
        <v>393</v>
      </c>
      <c r="EG42" t="s">
        <v>672</v>
      </c>
      <c r="EH42" t="s">
        <v>1251</v>
      </c>
      <c r="EI42" t="s">
        <v>208</v>
      </c>
      <c r="EJ42" t="s">
        <v>1213</v>
      </c>
      <c r="EK42" t="s">
        <v>242</v>
      </c>
      <c r="EL42" t="s">
        <v>1272</v>
      </c>
      <c r="EM42" t="s">
        <v>848</v>
      </c>
      <c r="EN42" t="s">
        <v>1273</v>
      </c>
      <c r="EO42" t="s">
        <v>1251</v>
      </c>
      <c r="EP42" t="s">
        <v>1274</v>
      </c>
      <c r="EQ42" t="s">
        <v>1213</v>
      </c>
      <c r="ER42" t="s">
        <v>242</v>
      </c>
      <c r="ES42" t="s">
        <v>1275</v>
      </c>
      <c r="ET42" t="s">
        <v>848</v>
      </c>
      <c r="EU42" t="s">
        <v>1169</v>
      </c>
    </row>
    <row r="43" spans="1:158">
      <c r="A43" t="s">
        <v>494</v>
      </c>
      <c r="B43" t="s">
        <v>455</v>
      </c>
      <c r="C43" t="s">
        <v>456</v>
      </c>
      <c r="D43" t="s">
        <v>495</v>
      </c>
      <c r="E43" t="s">
        <v>1276</v>
      </c>
      <c r="F43" t="s">
        <v>1277</v>
      </c>
      <c r="G43">
        <v>9959057305</v>
      </c>
      <c r="H43" t="s">
        <v>164</v>
      </c>
      <c r="I43" t="s">
        <v>1278</v>
      </c>
      <c r="J43" t="s">
        <v>166</v>
      </c>
      <c r="K43" t="s">
        <v>1279</v>
      </c>
      <c r="L43" t="s">
        <v>1280</v>
      </c>
      <c r="M43" t="s">
        <v>1281</v>
      </c>
      <c r="N43" t="s">
        <v>178</v>
      </c>
      <c r="AI43" t="s">
        <v>1282</v>
      </c>
      <c r="AJ43" t="s">
        <v>1283</v>
      </c>
      <c r="AK43" t="s">
        <v>1284</v>
      </c>
      <c r="AL43">
        <v>82</v>
      </c>
      <c r="AN43">
        <v>1999</v>
      </c>
      <c r="AO43" t="s">
        <v>170</v>
      </c>
      <c r="AP43" t="s">
        <v>1285</v>
      </c>
      <c r="AQ43" t="s">
        <v>1283</v>
      </c>
      <c r="AR43" t="s">
        <v>1286</v>
      </c>
      <c r="AS43">
        <v>82</v>
      </c>
      <c r="AU43">
        <v>2001</v>
      </c>
      <c r="AV43" t="s">
        <v>178</v>
      </c>
      <c r="BC43" t="s">
        <v>170</v>
      </c>
      <c r="BD43" t="s">
        <v>1287</v>
      </c>
      <c r="BE43" t="s">
        <v>1283</v>
      </c>
      <c r="BF43" t="s">
        <v>1288</v>
      </c>
      <c r="BG43">
        <v>67</v>
      </c>
      <c r="BI43">
        <v>2005</v>
      </c>
      <c r="BJ43">
        <v>2</v>
      </c>
      <c r="BL43">
        <v>9</v>
      </c>
      <c r="BN43" t="s">
        <v>170</v>
      </c>
      <c r="BO43" t="s">
        <v>1289</v>
      </c>
      <c r="BP43" t="s">
        <v>1283</v>
      </c>
      <c r="BQ43" t="s">
        <v>1290</v>
      </c>
      <c r="BR43">
        <v>74</v>
      </c>
      <c r="BT43">
        <v>2016</v>
      </c>
      <c r="BU43">
        <v>24</v>
      </c>
      <c r="BW43">
        <v>35</v>
      </c>
      <c r="BY43" t="s">
        <v>178</v>
      </c>
      <c r="CF43" t="s">
        <v>178</v>
      </c>
      <c r="CL43" t="s">
        <v>170</v>
      </c>
      <c r="CM43" t="s">
        <v>1291</v>
      </c>
      <c r="CN43" t="s">
        <v>170</v>
      </c>
      <c r="CO43" t="s">
        <v>1292</v>
      </c>
      <c r="CP43" t="s">
        <v>1293</v>
      </c>
      <c r="CQ43" t="s">
        <v>178</v>
      </c>
      <c r="CV43" t="s">
        <v>178</v>
      </c>
      <c r="CZ43" t="s">
        <v>170</v>
      </c>
      <c r="DA43" t="s">
        <v>1294</v>
      </c>
      <c r="DB43" t="s">
        <v>495</v>
      </c>
      <c r="DC43" t="s">
        <v>1295</v>
      </c>
      <c r="DD43" t="s">
        <v>170</v>
      </c>
      <c r="DE43" t="s">
        <v>1296</v>
      </c>
      <c r="DF43" t="s">
        <v>170</v>
      </c>
      <c r="DG43" t="s">
        <v>1297</v>
      </c>
      <c r="DH43" t="s">
        <v>1298</v>
      </c>
      <c r="DI43" t="s">
        <v>1299</v>
      </c>
      <c r="DJ43" t="s">
        <v>1300</v>
      </c>
      <c r="DK43">
        <v>10</v>
      </c>
      <c r="DL43" t="s">
        <v>170</v>
      </c>
      <c r="DM43" t="s">
        <v>1301</v>
      </c>
      <c r="DN43" t="s">
        <v>170</v>
      </c>
      <c r="DO43" t="s">
        <v>1302</v>
      </c>
      <c r="DP43" t="s">
        <v>1303</v>
      </c>
      <c r="DQ43" t="s">
        <v>237</v>
      </c>
      <c r="DR43" t="str">
        <f>HYPERLINK("https://nconnect.nicmar.ac.in/pdf/980_resume_1772563963.pdf/Y2FyZWVy","View Resume")</f>
        <v>0</v>
      </c>
      <c r="DS43" t="s">
        <v>1304</v>
      </c>
      <c r="DT43" t="s">
        <v>1305</v>
      </c>
      <c r="DU43" t="s">
        <v>1306</v>
      </c>
      <c r="DV43" t="s">
        <v>1307</v>
      </c>
      <c r="DW43" t="s">
        <v>242</v>
      </c>
      <c r="DX43" t="s">
        <v>823</v>
      </c>
      <c r="DY43" t="s">
        <v>199</v>
      </c>
      <c r="DZ43" t="s">
        <v>1304</v>
      </c>
    </row>
    <row r="44" spans="1:158">
      <c r="A44" t="s">
        <v>702</v>
      </c>
      <c r="B44" t="s">
        <v>208</v>
      </c>
      <c r="C44" t="s">
        <v>160</v>
      </c>
      <c r="D44" t="s">
        <v>703</v>
      </c>
      <c r="E44" t="s">
        <v>1276</v>
      </c>
      <c r="F44" t="s">
        <v>1277</v>
      </c>
      <c r="G44">
        <v>9959057305</v>
      </c>
      <c r="H44" t="s">
        <v>164</v>
      </c>
      <c r="I44" t="s">
        <v>1278</v>
      </c>
      <c r="J44" t="s">
        <v>166</v>
      </c>
      <c r="K44" t="s">
        <v>1279</v>
      </c>
      <c r="L44" t="s">
        <v>1280</v>
      </c>
      <c r="M44" t="s">
        <v>1281</v>
      </c>
      <c r="N44" t="s">
        <v>178</v>
      </c>
      <c r="AI44" t="s">
        <v>1282</v>
      </c>
      <c r="AJ44" t="s">
        <v>1283</v>
      </c>
      <c r="AK44" t="s">
        <v>1284</v>
      </c>
      <c r="AL44">
        <v>82</v>
      </c>
      <c r="AN44">
        <v>1999</v>
      </c>
      <c r="AO44" t="s">
        <v>170</v>
      </c>
      <c r="AP44" t="s">
        <v>1285</v>
      </c>
      <c r="AQ44" t="s">
        <v>1283</v>
      </c>
      <c r="AR44" t="s">
        <v>1286</v>
      </c>
      <c r="AS44">
        <v>82</v>
      </c>
      <c r="AU44">
        <v>2001</v>
      </c>
      <c r="AV44" t="s">
        <v>178</v>
      </c>
      <c r="BC44" t="s">
        <v>170</v>
      </c>
      <c r="BD44" t="s">
        <v>1287</v>
      </c>
      <c r="BE44" t="s">
        <v>1283</v>
      </c>
      <c r="BF44" t="s">
        <v>1288</v>
      </c>
      <c r="BG44">
        <v>67</v>
      </c>
      <c r="BI44">
        <v>2005</v>
      </c>
      <c r="BJ44">
        <v>2</v>
      </c>
      <c r="BL44">
        <v>9</v>
      </c>
      <c r="BN44" t="s">
        <v>170</v>
      </c>
      <c r="BO44" t="s">
        <v>1289</v>
      </c>
      <c r="BP44" t="s">
        <v>1283</v>
      </c>
      <c r="BQ44" t="s">
        <v>1290</v>
      </c>
      <c r="BR44">
        <v>74</v>
      </c>
      <c r="BT44">
        <v>2016</v>
      </c>
      <c r="BU44">
        <v>24</v>
      </c>
      <c r="BW44">
        <v>35</v>
      </c>
      <c r="BY44" t="s">
        <v>178</v>
      </c>
      <c r="CF44" t="s">
        <v>178</v>
      </c>
      <c r="CL44" t="s">
        <v>170</v>
      </c>
      <c r="CM44" t="s">
        <v>1291</v>
      </c>
      <c r="CN44" t="s">
        <v>170</v>
      </c>
      <c r="CO44" t="s">
        <v>1292</v>
      </c>
      <c r="CP44" t="s">
        <v>1293</v>
      </c>
      <c r="CQ44" t="s">
        <v>178</v>
      </c>
      <c r="CV44" t="s">
        <v>178</v>
      </c>
      <c r="CZ44" t="s">
        <v>170</v>
      </c>
      <c r="DA44" t="s">
        <v>1294</v>
      </c>
      <c r="DB44" t="s">
        <v>495</v>
      </c>
      <c r="DC44" t="s">
        <v>1295</v>
      </c>
      <c r="DD44" t="s">
        <v>170</v>
      </c>
      <c r="DE44" t="s">
        <v>1296</v>
      </c>
      <c r="DF44" t="s">
        <v>170</v>
      </c>
      <c r="DG44" t="s">
        <v>1297</v>
      </c>
      <c r="DH44" t="s">
        <v>1298</v>
      </c>
      <c r="DI44" t="s">
        <v>1299</v>
      </c>
      <c r="DJ44" t="s">
        <v>1300</v>
      </c>
      <c r="DK44">
        <v>10</v>
      </c>
      <c r="DL44" t="s">
        <v>170</v>
      </c>
      <c r="DM44" t="s">
        <v>1301</v>
      </c>
      <c r="DN44" t="s">
        <v>170</v>
      </c>
      <c r="DO44" t="s">
        <v>1302</v>
      </c>
      <c r="DP44" t="s">
        <v>1308</v>
      </c>
      <c r="DQ44" t="s">
        <v>237</v>
      </c>
      <c r="DR44" t="str">
        <f>HYPERLINK("https://nconnect.nicmar.ac.in/pdf/980_resume_1772563963.pdf/Y2FyZWVy","View Resume")</f>
        <v>0</v>
      </c>
      <c r="DS44" t="s">
        <v>1304</v>
      </c>
      <c r="DT44" t="s">
        <v>1305</v>
      </c>
      <c r="DU44" t="s">
        <v>1306</v>
      </c>
      <c r="DV44" t="s">
        <v>1307</v>
      </c>
      <c r="DW44" t="s">
        <v>242</v>
      </c>
      <c r="DX44" t="s">
        <v>823</v>
      </c>
      <c r="DY44" t="s">
        <v>199</v>
      </c>
      <c r="DZ44" t="s">
        <v>1304</v>
      </c>
    </row>
    <row r="45" spans="1:158">
      <c r="A45" t="s">
        <v>259</v>
      </c>
      <c r="B45" t="s">
        <v>208</v>
      </c>
      <c r="C45" t="s">
        <v>160</v>
      </c>
      <c r="D45" t="s">
        <v>260</v>
      </c>
      <c r="E45" t="s">
        <v>1276</v>
      </c>
      <c r="F45" t="s">
        <v>1277</v>
      </c>
      <c r="G45">
        <v>9959057305</v>
      </c>
      <c r="H45" t="s">
        <v>164</v>
      </c>
      <c r="I45" t="s">
        <v>1278</v>
      </c>
      <c r="J45" t="s">
        <v>166</v>
      </c>
      <c r="K45" t="s">
        <v>1279</v>
      </c>
      <c r="L45" t="s">
        <v>1280</v>
      </c>
      <c r="M45" t="s">
        <v>1281</v>
      </c>
      <c r="N45" t="s">
        <v>178</v>
      </c>
      <c r="AI45" t="s">
        <v>1282</v>
      </c>
      <c r="AJ45" t="s">
        <v>1283</v>
      </c>
      <c r="AK45" t="s">
        <v>1284</v>
      </c>
      <c r="AL45">
        <v>82</v>
      </c>
      <c r="AN45">
        <v>1999</v>
      </c>
      <c r="AO45" t="s">
        <v>170</v>
      </c>
      <c r="AP45" t="s">
        <v>1285</v>
      </c>
      <c r="AQ45" t="s">
        <v>1283</v>
      </c>
      <c r="AR45" t="s">
        <v>1286</v>
      </c>
      <c r="AS45">
        <v>82</v>
      </c>
      <c r="AU45">
        <v>2001</v>
      </c>
      <c r="AV45" t="s">
        <v>178</v>
      </c>
      <c r="BC45" t="s">
        <v>170</v>
      </c>
      <c r="BD45" t="s">
        <v>1287</v>
      </c>
      <c r="BE45" t="s">
        <v>1283</v>
      </c>
      <c r="BF45" t="s">
        <v>1288</v>
      </c>
      <c r="BG45">
        <v>67</v>
      </c>
      <c r="BI45">
        <v>2005</v>
      </c>
      <c r="BJ45">
        <v>2</v>
      </c>
      <c r="BL45">
        <v>9</v>
      </c>
      <c r="BN45" t="s">
        <v>170</v>
      </c>
      <c r="BO45" t="s">
        <v>1289</v>
      </c>
      <c r="BP45" t="s">
        <v>1283</v>
      </c>
      <c r="BQ45" t="s">
        <v>1290</v>
      </c>
      <c r="BR45">
        <v>74</v>
      </c>
      <c r="BT45">
        <v>2016</v>
      </c>
      <c r="BU45">
        <v>24</v>
      </c>
      <c r="BW45">
        <v>35</v>
      </c>
      <c r="BY45" t="s">
        <v>178</v>
      </c>
      <c r="CF45" t="s">
        <v>178</v>
      </c>
      <c r="CL45" t="s">
        <v>170</v>
      </c>
      <c r="CM45" t="s">
        <v>1291</v>
      </c>
      <c r="CN45" t="s">
        <v>170</v>
      </c>
      <c r="CO45" t="s">
        <v>1292</v>
      </c>
      <c r="CP45" t="s">
        <v>1293</v>
      </c>
      <c r="CQ45" t="s">
        <v>178</v>
      </c>
      <c r="CV45" t="s">
        <v>178</v>
      </c>
      <c r="CZ45" t="s">
        <v>170</v>
      </c>
      <c r="DA45" t="s">
        <v>1294</v>
      </c>
      <c r="DB45" t="s">
        <v>495</v>
      </c>
      <c r="DC45" t="s">
        <v>1295</v>
      </c>
      <c r="DD45" t="s">
        <v>170</v>
      </c>
      <c r="DE45" t="s">
        <v>1296</v>
      </c>
      <c r="DF45" t="s">
        <v>170</v>
      </c>
      <c r="DG45" t="s">
        <v>1297</v>
      </c>
      <c r="DH45" t="s">
        <v>1298</v>
      </c>
      <c r="DI45" t="s">
        <v>1299</v>
      </c>
      <c r="DJ45" t="s">
        <v>1300</v>
      </c>
      <c r="DK45">
        <v>10</v>
      </c>
      <c r="DL45" t="s">
        <v>170</v>
      </c>
      <c r="DM45" t="s">
        <v>1301</v>
      </c>
      <c r="DN45" t="s">
        <v>170</v>
      </c>
      <c r="DO45" t="s">
        <v>1302</v>
      </c>
      <c r="DP45" t="s">
        <v>1308</v>
      </c>
      <c r="DQ45" t="s">
        <v>237</v>
      </c>
      <c r="DR45" t="str">
        <f>HYPERLINK("https://nconnect.nicmar.ac.in/pdf/980_resume_1772563963.pdf/Y2FyZWVy","View Resume")</f>
        <v>0</v>
      </c>
      <c r="DS45" t="s">
        <v>1304</v>
      </c>
      <c r="DT45" t="s">
        <v>1305</v>
      </c>
      <c r="DU45" t="s">
        <v>1306</v>
      </c>
      <c r="DV45" t="s">
        <v>1307</v>
      </c>
      <c r="DW45" t="s">
        <v>242</v>
      </c>
      <c r="DX45" t="s">
        <v>823</v>
      </c>
      <c r="DY45" t="s">
        <v>199</v>
      </c>
      <c r="DZ45" t="s">
        <v>1304</v>
      </c>
    </row>
    <row r="46" spans="1:158">
      <c r="A46" t="s">
        <v>158</v>
      </c>
      <c r="B46" t="s">
        <v>159</v>
      </c>
      <c r="C46" t="s">
        <v>160</v>
      </c>
      <c r="D46" t="s">
        <v>161</v>
      </c>
      <c r="E46" t="s">
        <v>1276</v>
      </c>
      <c r="F46" t="s">
        <v>1277</v>
      </c>
      <c r="G46">
        <v>9959057305</v>
      </c>
      <c r="H46" t="s">
        <v>164</v>
      </c>
      <c r="I46" t="s">
        <v>1278</v>
      </c>
      <c r="J46" t="s">
        <v>166</v>
      </c>
      <c r="K46" t="s">
        <v>1279</v>
      </c>
      <c r="L46" t="s">
        <v>1280</v>
      </c>
      <c r="M46" t="s">
        <v>1281</v>
      </c>
      <c r="N46" t="s">
        <v>178</v>
      </c>
      <c r="AI46" t="s">
        <v>1282</v>
      </c>
      <c r="AJ46" t="s">
        <v>1283</v>
      </c>
      <c r="AK46" t="s">
        <v>1284</v>
      </c>
      <c r="AL46">
        <v>82</v>
      </c>
      <c r="AN46">
        <v>1999</v>
      </c>
      <c r="AO46" t="s">
        <v>170</v>
      </c>
      <c r="AP46" t="s">
        <v>1285</v>
      </c>
      <c r="AQ46" t="s">
        <v>1283</v>
      </c>
      <c r="AR46" t="s">
        <v>1286</v>
      </c>
      <c r="AS46">
        <v>82</v>
      </c>
      <c r="AU46">
        <v>2001</v>
      </c>
      <c r="AV46" t="s">
        <v>178</v>
      </c>
      <c r="BC46" t="s">
        <v>170</v>
      </c>
      <c r="BD46" t="s">
        <v>1287</v>
      </c>
      <c r="BE46" t="s">
        <v>1283</v>
      </c>
      <c r="BF46" t="s">
        <v>1288</v>
      </c>
      <c r="BG46">
        <v>67</v>
      </c>
      <c r="BI46">
        <v>2005</v>
      </c>
      <c r="BJ46">
        <v>2</v>
      </c>
      <c r="BL46">
        <v>9</v>
      </c>
      <c r="BN46" t="s">
        <v>170</v>
      </c>
      <c r="BO46" t="s">
        <v>1289</v>
      </c>
      <c r="BP46" t="s">
        <v>1283</v>
      </c>
      <c r="BQ46" t="s">
        <v>1290</v>
      </c>
      <c r="BR46">
        <v>74</v>
      </c>
      <c r="BT46">
        <v>2016</v>
      </c>
      <c r="BU46">
        <v>24</v>
      </c>
      <c r="BW46">
        <v>35</v>
      </c>
      <c r="BY46" t="s">
        <v>178</v>
      </c>
      <c r="CF46" t="s">
        <v>178</v>
      </c>
      <c r="CL46" t="s">
        <v>170</v>
      </c>
      <c r="CM46" t="s">
        <v>1291</v>
      </c>
      <c r="CN46" t="s">
        <v>170</v>
      </c>
      <c r="CO46" t="s">
        <v>1292</v>
      </c>
      <c r="CP46" t="s">
        <v>1293</v>
      </c>
      <c r="CQ46" t="s">
        <v>178</v>
      </c>
      <c r="CV46" t="s">
        <v>178</v>
      </c>
      <c r="CZ46" t="s">
        <v>170</v>
      </c>
      <c r="DA46" t="s">
        <v>1294</v>
      </c>
      <c r="DB46" t="s">
        <v>495</v>
      </c>
      <c r="DC46" t="s">
        <v>1295</v>
      </c>
      <c r="DD46" t="s">
        <v>170</v>
      </c>
      <c r="DE46" t="s">
        <v>1296</v>
      </c>
      <c r="DF46" t="s">
        <v>170</v>
      </c>
      <c r="DG46" t="s">
        <v>1297</v>
      </c>
      <c r="DH46" t="s">
        <v>1298</v>
      </c>
      <c r="DI46" t="s">
        <v>1299</v>
      </c>
      <c r="DJ46" t="s">
        <v>1300</v>
      </c>
      <c r="DK46">
        <v>10</v>
      </c>
      <c r="DL46" t="s">
        <v>170</v>
      </c>
      <c r="DM46" t="s">
        <v>1301</v>
      </c>
      <c r="DN46" t="s">
        <v>170</v>
      </c>
      <c r="DO46" t="s">
        <v>1302</v>
      </c>
      <c r="DP46" t="s">
        <v>1308</v>
      </c>
      <c r="DQ46" t="s">
        <v>237</v>
      </c>
      <c r="DR46" t="str">
        <f>HYPERLINK("https://nconnect.nicmar.ac.in/pdf/980_resume_1772563963.pdf/Y2FyZWVy","View Resume")</f>
        <v>0</v>
      </c>
      <c r="DS46" t="s">
        <v>1304</v>
      </c>
      <c r="DT46" t="s">
        <v>1305</v>
      </c>
      <c r="DU46" t="s">
        <v>1306</v>
      </c>
      <c r="DV46" t="s">
        <v>1307</v>
      </c>
      <c r="DW46" t="s">
        <v>242</v>
      </c>
      <c r="DX46" t="s">
        <v>823</v>
      </c>
      <c r="DY46" t="s">
        <v>199</v>
      </c>
      <c r="DZ46" t="s">
        <v>1304</v>
      </c>
    </row>
    <row r="47" spans="1:158">
      <c r="A47" t="s">
        <v>893</v>
      </c>
      <c r="B47" t="s">
        <v>208</v>
      </c>
      <c r="C47" t="s">
        <v>894</v>
      </c>
      <c r="D47" t="s">
        <v>895</v>
      </c>
      <c r="E47" t="s">
        <v>1276</v>
      </c>
      <c r="F47" t="s">
        <v>1277</v>
      </c>
      <c r="G47">
        <v>9959057305</v>
      </c>
      <c r="H47" t="s">
        <v>164</v>
      </c>
      <c r="I47" t="s">
        <v>1278</v>
      </c>
      <c r="J47" t="s">
        <v>166</v>
      </c>
      <c r="K47" t="s">
        <v>1279</v>
      </c>
      <c r="L47" t="s">
        <v>1280</v>
      </c>
      <c r="M47" t="s">
        <v>1281</v>
      </c>
      <c r="N47" t="s">
        <v>178</v>
      </c>
      <c r="AI47" t="s">
        <v>1282</v>
      </c>
      <c r="AJ47" t="s">
        <v>1283</v>
      </c>
      <c r="AK47" t="s">
        <v>1284</v>
      </c>
      <c r="AL47">
        <v>82</v>
      </c>
      <c r="AN47">
        <v>1999</v>
      </c>
      <c r="AO47" t="s">
        <v>170</v>
      </c>
      <c r="AP47" t="s">
        <v>1285</v>
      </c>
      <c r="AQ47" t="s">
        <v>1283</v>
      </c>
      <c r="AR47" t="s">
        <v>1286</v>
      </c>
      <c r="AS47">
        <v>82</v>
      </c>
      <c r="AU47">
        <v>2001</v>
      </c>
      <c r="AV47" t="s">
        <v>178</v>
      </c>
      <c r="BC47" t="s">
        <v>170</v>
      </c>
      <c r="BD47" t="s">
        <v>1287</v>
      </c>
      <c r="BE47" t="s">
        <v>1283</v>
      </c>
      <c r="BF47" t="s">
        <v>1288</v>
      </c>
      <c r="BG47">
        <v>67</v>
      </c>
      <c r="BI47">
        <v>2005</v>
      </c>
      <c r="BJ47">
        <v>2</v>
      </c>
      <c r="BL47">
        <v>9</v>
      </c>
      <c r="BN47" t="s">
        <v>170</v>
      </c>
      <c r="BO47" t="s">
        <v>1289</v>
      </c>
      <c r="BP47" t="s">
        <v>1283</v>
      </c>
      <c r="BQ47" t="s">
        <v>1290</v>
      </c>
      <c r="BR47">
        <v>74</v>
      </c>
      <c r="BT47">
        <v>2016</v>
      </c>
      <c r="BU47">
        <v>24</v>
      </c>
      <c r="BW47">
        <v>35</v>
      </c>
      <c r="BY47" t="s">
        <v>178</v>
      </c>
      <c r="CF47" t="s">
        <v>178</v>
      </c>
      <c r="CL47" t="s">
        <v>170</v>
      </c>
      <c r="CM47" t="s">
        <v>1291</v>
      </c>
      <c r="CN47" t="s">
        <v>170</v>
      </c>
      <c r="CO47" t="s">
        <v>1292</v>
      </c>
      <c r="CP47" t="s">
        <v>1293</v>
      </c>
      <c r="CQ47" t="s">
        <v>178</v>
      </c>
      <c r="CV47" t="s">
        <v>178</v>
      </c>
      <c r="CZ47" t="s">
        <v>170</v>
      </c>
      <c r="DA47" t="s">
        <v>1294</v>
      </c>
      <c r="DB47" t="s">
        <v>495</v>
      </c>
      <c r="DC47" t="s">
        <v>1295</v>
      </c>
      <c r="DD47" t="s">
        <v>170</v>
      </c>
      <c r="DE47" t="s">
        <v>1296</v>
      </c>
      <c r="DF47" t="s">
        <v>170</v>
      </c>
      <c r="DG47" t="s">
        <v>1297</v>
      </c>
      <c r="DH47" t="s">
        <v>1298</v>
      </c>
      <c r="DI47" t="s">
        <v>1299</v>
      </c>
      <c r="DJ47" t="s">
        <v>1300</v>
      </c>
      <c r="DK47">
        <v>10</v>
      </c>
      <c r="DL47" t="s">
        <v>170</v>
      </c>
      <c r="DM47" t="s">
        <v>1301</v>
      </c>
      <c r="DN47" t="s">
        <v>170</v>
      </c>
      <c r="DO47" t="s">
        <v>1302</v>
      </c>
      <c r="DP47" t="s">
        <v>1309</v>
      </c>
      <c r="DQ47" t="s">
        <v>237</v>
      </c>
      <c r="DR47" t="str">
        <f>HYPERLINK("https://nconnect.nicmar.ac.in/pdf/980_resume_1772563963.pdf/Y2FyZWVy","View Resume")</f>
        <v>0</v>
      </c>
      <c r="DS47" t="s">
        <v>1304</v>
      </c>
      <c r="DT47" t="s">
        <v>1305</v>
      </c>
      <c r="DU47" t="s">
        <v>1306</v>
      </c>
      <c r="DV47" t="s">
        <v>1307</v>
      </c>
      <c r="DW47" t="s">
        <v>242</v>
      </c>
      <c r="DX47" t="s">
        <v>823</v>
      </c>
      <c r="DY47" t="s">
        <v>199</v>
      </c>
      <c r="DZ47" t="s">
        <v>1304</v>
      </c>
    </row>
    <row r="48" spans="1:158">
      <c r="A48" t="s">
        <v>1310</v>
      </c>
      <c r="B48" t="s">
        <v>208</v>
      </c>
      <c r="C48" t="s">
        <v>894</v>
      </c>
      <c r="D48" t="s">
        <v>1311</v>
      </c>
      <c r="E48" t="s">
        <v>1276</v>
      </c>
      <c r="F48" t="s">
        <v>1277</v>
      </c>
      <c r="G48">
        <v>9959057305</v>
      </c>
      <c r="H48" t="s">
        <v>164</v>
      </c>
      <c r="I48" t="s">
        <v>1278</v>
      </c>
      <c r="J48" t="s">
        <v>166</v>
      </c>
      <c r="K48" t="s">
        <v>1279</v>
      </c>
      <c r="L48" t="s">
        <v>1280</v>
      </c>
      <c r="M48" t="s">
        <v>1281</v>
      </c>
      <c r="N48" t="s">
        <v>178</v>
      </c>
      <c r="AI48" t="s">
        <v>1282</v>
      </c>
      <c r="AJ48" t="s">
        <v>1283</v>
      </c>
      <c r="AK48" t="s">
        <v>1284</v>
      </c>
      <c r="AL48">
        <v>82</v>
      </c>
      <c r="AN48">
        <v>1999</v>
      </c>
      <c r="AO48" t="s">
        <v>170</v>
      </c>
      <c r="AP48" t="s">
        <v>1285</v>
      </c>
      <c r="AQ48" t="s">
        <v>1283</v>
      </c>
      <c r="AR48" t="s">
        <v>1286</v>
      </c>
      <c r="AS48">
        <v>82</v>
      </c>
      <c r="AU48">
        <v>2001</v>
      </c>
      <c r="AV48" t="s">
        <v>178</v>
      </c>
      <c r="BC48" t="s">
        <v>170</v>
      </c>
      <c r="BD48" t="s">
        <v>1287</v>
      </c>
      <c r="BE48" t="s">
        <v>1283</v>
      </c>
      <c r="BF48" t="s">
        <v>1288</v>
      </c>
      <c r="BG48">
        <v>67</v>
      </c>
      <c r="BI48">
        <v>2005</v>
      </c>
      <c r="BJ48">
        <v>2</v>
      </c>
      <c r="BL48">
        <v>9</v>
      </c>
      <c r="BN48" t="s">
        <v>170</v>
      </c>
      <c r="BO48" t="s">
        <v>1289</v>
      </c>
      <c r="BP48" t="s">
        <v>1283</v>
      </c>
      <c r="BQ48" t="s">
        <v>1290</v>
      </c>
      <c r="BR48">
        <v>74</v>
      </c>
      <c r="BT48">
        <v>2016</v>
      </c>
      <c r="BU48">
        <v>24</v>
      </c>
      <c r="BW48">
        <v>35</v>
      </c>
      <c r="BY48" t="s">
        <v>178</v>
      </c>
      <c r="CF48" t="s">
        <v>178</v>
      </c>
      <c r="CL48" t="s">
        <v>170</v>
      </c>
      <c r="CM48" t="s">
        <v>1291</v>
      </c>
      <c r="CN48" t="s">
        <v>170</v>
      </c>
      <c r="CO48" t="s">
        <v>1292</v>
      </c>
      <c r="CP48" t="s">
        <v>1293</v>
      </c>
      <c r="CQ48" t="s">
        <v>178</v>
      </c>
      <c r="CV48" t="s">
        <v>178</v>
      </c>
      <c r="CZ48" t="s">
        <v>170</v>
      </c>
      <c r="DA48" t="s">
        <v>1294</v>
      </c>
      <c r="DB48" t="s">
        <v>495</v>
      </c>
      <c r="DC48" t="s">
        <v>1295</v>
      </c>
      <c r="DD48" t="s">
        <v>170</v>
      </c>
      <c r="DE48" t="s">
        <v>1296</v>
      </c>
      <c r="DF48" t="s">
        <v>170</v>
      </c>
      <c r="DG48" t="s">
        <v>1297</v>
      </c>
      <c r="DH48" t="s">
        <v>1298</v>
      </c>
      <c r="DI48" t="s">
        <v>1299</v>
      </c>
      <c r="DJ48" t="s">
        <v>1300</v>
      </c>
      <c r="DK48">
        <v>10</v>
      </c>
      <c r="DL48" t="s">
        <v>170</v>
      </c>
      <c r="DM48" t="s">
        <v>1301</v>
      </c>
      <c r="DN48" t="s">
        <v>170</v>
      </c>
      <c r="DO48" t="s">
        <v>1302</v>
      </c>
      <c r="DP48" t="s">
        <v>1309</v>
      </c>
      <c r="DQ48" t="s">
        <v>237</v>
      </c>
      <c r="DR48" t="str">
        <f>HYPERLINK("https://nconnect.nicmar.ac.in/pdf/980_resume_1772563963.pdf/Y2FyZWVy","View Resume")</f>
        <v>0</v>
      </c>
      <c r="DS48" t="s">
        <v>1304</v>
      </c>
      <c r="DT48" t="s">
        <v>1305</v>
      </c>
      <c r="DU48" t="s">
        <v>1306</v>
      </c>
      <c r="DV48" t="s">
        <v>1307</v>
      </c>
      <c r="DW48" t="s">
        <v>242</v>
      </c>
      <c r="DX48" t="s">
        <v>823</v>
      </c>
      <c r="DY48" t="s">
        <v>199</v>
      </c>
      <c r="DZ48" t="s">
        <v>1304</v>
      </c>
    </row>
    <row r="49" spans="1:158">
      <c r="A49" t="s">
        <v>1312</v>
      </c>
      <c r="B49" t="s">
        <v>455</v>
      </c>
      <c r="C49" t="s">
        <v>894</v>
      </c>
      <c r="D49" t="s">
        <v>1313</v>
      </c>
      <c r="E49" t="s">
        <v>1276</v>
      </c>
      <c r="F49" t="s">
        <v>1277</v>
      </c>
      <c r="G49">
        <v>9959057305</v>
      </c>
      <c r="H49" t="s">
        <v>164</v>
      </c>
      <c r="I49" t="s">
        <v>1278</v>
      </c>
      <c r="J49" t="s">
        <v>166</v>
      </c>
      <c r="K49" t="s">
        <v>1279</v>
      </c>
      <c r="L49" t="s">
        <v>1280</v>
      </c>
      <c r="M49" t="s">
        <v>1281</v>
      </c>
      <c r="N49" t="s">
        <v>178</v>
      </c>
      <c r="AI49" t="s">
        <v>1282</v>
      </c>
      <c r="AJ49" t="s">
        <v>1283</v>
      </c>
      <c r="AK49" t="s">
        <v>1284</v>
      </c>
      <c r="AL49">
        <v>82</v>
      </c>
      <c r="AN49">
        <v>1999</v>
      </c>
      <c r="AO49" t="s">
        <v>170</v>
      </c>
      <c r="AP49" t="s">
        <v>1285</v>
      </c>
      <c r="AQ49" t="s">
        <v>1283</v>
      </c>
      <c r="AR49" t="s">
        <v>1286</v>
      </c>
      <c r="AS49">
        <v>82</v>
      </c>
      <c r="AU49">
        <v>2001</v>
      </c>
      <c r="AV49" t="s">
        <v>178</v>
      </c>
      <c r="BC49" t="s">
        <v>170</v>
      </c>
      <c r="BD49" t="s">
        <v>1287</v>
      </c>
      <c r="BE49" t="s">
        <v>1283</v>
      </c>
      <c r="BF49" t="s">
        <v>1288</v>
      </c>
      <c r="BG49">
        <v>67</v>
      </c>
      <c r="BI49">
        <v>2005</v>
      </c>
      <c r="BJ49">
        <v>2</v>
      </c>
      <c r="BL49">
        <v>9</v>
      </c>
      <c r="BN49" t="s">
        <v>170</v>
      </c>
      <c r="BO49" t="s">
        <v>1289</v>
      </c>
      <c r="BP49" t="s">
        <v>1283</v>
      </c>
      <c r="BQ49" t="s">
        <v>1290</v>
      </c>
      <c r="BR49">
        <v>74</v>
      </c>
      <c r="BT49">
        <v>2016</v>
      </c>
      <c r="BU49">
        <v>24</v>
      </c>
      <c r="BW49">
        <v>35</v>
      </c>
      <c r="BY49" t="s">
        <v>178</v>
      </c>
      <c r="CF49" t="s">
        <v>178</v>
      </c>
      <c r="CL49" t="s">
        <v>170</v>
      </c>
      <c r="CM49" t="s">
        <v>1291</v>
      </c>
      <c r="CN49" t="s">
        <v>170</v>
      </c>
      <c r="CO49" t="s">
        <v>1292</v>
      </c>
      <c r="CP49" t="s">
        <v>1293</v>
      </c>
      <c r="CQ49" t="s">
        <v>178</v>
      </c>
      <c r="CV49" t="s">
        <v>178</v>
      </c>
      <c r="CZ49" t="s">
        <v>170</v>
      </c>
      <c r="DA49" t="s">
        <v>1294</v>
      </c>
      <c r="DB49" t="s">
        <v>495</v>
      </c>
      <c r="DC49" t="s">
        <v>1295</v>
      </c>
      <c r="DD49" t="s">
        <v>170</v>
      </c>
      <c r="DE49" t="s">
        <v>1296</v>
      </c>
      <c r="DF49" t="s">
        <v>170</v>
      </c>
      <c r="DG49" t="s">
        <v>1297</v>
      </c>
      <c r="DH49" t="s">
        <v>1298</v>
      </c>
      <c r="DI49" t="s">
        <v>1299</v>
      </c>
      <c r="DJ49" t="s">
        <v>1300</v>
      </c>
      <c r="DK49">
        <v>10</v>
      </c>
      <c r="DL49" t="s">
        <v>170</v>
      </c>
      <c r="DM49" t="s">
        <v>1301</v>
      </c>
      <c r="DN49" t="s">
        <v>170</v>
      </c>
      <c r="DO49" t="s">
        <v>1302</v>
      </c>
      <c r="DP49" t="s">
        <v>1314</v>
      </c>
      <c r="DQ49" t="s">
        <v>237</v>
      </c>
      <c r="DR49" t="str">
        <f>HYPERLINK("https://nconnect.nicmar.ac.in/pdf/980_resume_1772563963.pdf/Y2FyZWVy","View Resume")</f>
        <v>0</v>
      </c>
      <c r="DS49" t="s">
        <v>1304</v>
      </c>
      <c r="DT49" t="s">
        <v>1305</v>
      </c>
      <c r="DU49" t="s">
        <v>1306</v>
      </c>
      <c r="DV49" t="s">
        <v>1307</v>
      </c>
      <c r="DW49" t="s">
        <v>242</v>
      </c>
      <c r="DX49" t="s">
        <v>823</v>
      </c>
      <c r="DY49" t="s">
        <v>199</v>
      </c>
      <c r="DZ49" t="s">
        <v>1304</v>
      </c>
    </row>
    <row r="50" spans="1:158">
      <c r="A50" t="s">
        <v>825</v>
      </c>
      <c r="B50" t="s">
        <v>455</v>
      </c>
      <c r="C50" t="s">
        <v>160</v>
      </c>
      <c r="D50" t="s">
        <v>826</v>
      </c>
      <c r="E50" t="s">
        <v>1276</v>
      </c>
      <c r="F50" t="s">
        <v>1277</v>
      </c>
      <c r="G50">
        <v>9959057305</v>
      </c>
      <c r="H50" t="s">
        <v>164</v>
      </c>
      <c r="I50" t="s">
        <v>1278</v>
      </c>
      <c r="J50" t="s">
        <v>166</v>
      </c>
      <c r="K50" t="s">
        <v>1279</v>
      </c>
      <c r="L50" t="s">
        <v>1280</v>
      </c>
      <c r="M50" t="s">
        <v>1281</v>
      </c>
      <c r="N50" t="s">
        <v>178</v>
      </c>
      <c r="AI50" t="s">
        <v>1282</v>
      </c>
      <c r="AJ50" t="s">
        <v>1283</v>
      </c>
      <c r="AK50" t="s">
        <v>1284</v>
      </c>
      <c r="AL50">
        <v>82</v>
      </c>
      <c r="AN50">
        <v>1999</v>
      </c>
      <c r="AO50" t="s">
        <v>170</v>
      </c>
      <c r="AP50" t="s">
        <v>1285</v>
      </c>
      <c r="AQ50" t="s">
        <v>1283</v>
      </c>
      <c r="AR50" t="s">
        <v>1286</v>
      </c>
      <c r="AS50">
        <v>82</v>
      </c>
      <c r="AU50">
        <v>2001</v>
      </c>
      <c r="AV50" t="s">
        <v>178</v>
      </c>
      <c r="BC50" t="s">
        <v>170</v>
      </c>
      <c r="BD50" t="s">
        <v>1287</v>
      </c>
      <c r="BE50" t="s">
        <v>1283</v>
      </c>
      <c r="BF50" t="s">
        <v>1288</v>
      </c>
      <c r="BG50">
        <v>67</v>
      </c>
      <c r="BI50">
        <v>2005</v>
      </c>
      <c r="BJ50">
        <v>2</v>
      </c>
      <c r="BL50">
        <v>9</v>
      </c>
      <c r="BN50" t="s">
        <v>170</v>
      </c>
      <c r="BO50" t="s">
        <v>1289</v>
      </c>
      <c r="BP50" t="s">
        <v>1283</v>
      </c>
      <c r="BQ50" t="s">
        <v>1290</v>
      </c>
      <c r="BR50">
        <v>74</v>
      </c>
      <c r="BT50">
        <v>2016</v>
      </c>
      <c r="BU50">
        <v>24</v>
      </c>
      <c r="BW50">
        <v>35</v>
      </c>
      <c r="BY50" t="s">
        <v>178</v>
      </c>
      <c r="CF50" t="s">
        <v>178</v>
      </c>
      <c r="CL50" t="s">
        <v>170</v>
      </c>
      <c r="CM50" t="s">
        <v>1291</v>
      </c>
      <c r="CN50" t="s">
        <v>170</v>
      </c>
      <c r="CO50" t="s">
        <v>1292</v>
      </c>
      <c r="CP50" t="s">
        <v>1293</v>
      </c>
      <c r="CQ50" t="s">
        <v>178</v>
      </c>
      <c r="CV50" t="s">
        <v>178</v>
      </c>
      <c r="CZ50" t="s">
        <v>170</v>
      </c>
      <c r="DA50" t="s">
        <v>1294</v>
      </c>
      <c r="DB50" t="s">
        <v>495</v>
      </c>
      <c r="DC50" t="s">
        <v>1295</v>
      </c>
      <c r="DD50" t="s">
        <v>170</v>
      </c>
      <c r="DE50" t="s">
        <v>1296</v>
      </c>
      <c r="DF50" t="s">
        <v>170</v>
      </c>
      <c r="DG50" t="s">
        <v>1297</v>
      </c>
      <c r="DH50" t="s">
        <v>1298</v>
      </c>
      <c r="DI50" t="s">
        <v>1299</v>
      </c>
      <c r="DJ50" t="s">
        <v>1300</v>
      </c>
      <c r="DK50">
        <v>10</v>
      </c>
      <c r="DL50" t="s">
        <v>170</v>
      </c>
      <c r="DM50" t="s">
        <v>1301</v>
      </c>
      <c r="DN50" t="s">
        <v>170</v>
      </c>
      <c r="DO50" t="s">
        <v>1302</v>
      </c>
      <c r="DP50" t="s">
        <v>1315</v>
      </c>
      <c r="DQ50" t="s">
        <v>237</v>
      </c>
      <c r="DR50" t="str">
        <f>HYPERLINK("https://nconnect.nicmar.ac.in/pdf/980_resume_1772563963.pdf/Y2FyZWVy","View Resume")</f>
        <v>0</v>
      </c>
      <c r="DS50" t="s">
        <v>1304</v>
      </c>
      <c r="DT50" t="s">
        <v>1305</v>
      </c>
      <c r="DU50" t="s">
        <v>1306</v>
      </c>
      <c r="DV50" t="s">
        <v>1307</v>
      </c>
      <c r="DW50" t="s">
        <v>242</v>
      </c>
      <c r="DX50" t="s">
        <v>823</v>
      </c>
      <c r="DY50" t="s">
        <v>199</v>
      </c>
      <c r="DZ50" t="s">
        <v>1304</v>
      </c>
    </row>
    <row r="51" spans="1:158">
      <c r="A51" t="s">
        <v>893</v>
      </c>
      <c r="B51" t="s">
        <v>208</v>
      </c>
      <c r="C51" t="s">
        <v>894</v>
      </c>
      <c r="D51" t="s">
        <v>895</v>
      </c>
      <c r="E51" t="s">
        <v>1316</v>
      </c>
      <c r="F51" t="s">
        <v>1317</v>
      </c>
      <c r="G51">
        <v>9847121235</v>
      </c>
      <c r="H51" t="s">
        <v>213</v>
      </c>
      <c r="I51" t="s">
        <v>1318</v>
      </c>
      <c r="J51" t="s">
        <v>166</v>
      </c>
      <c r="K51" t="s">
        <v>412</v>
      </c>
      <c r="L51" t="s">
        <v>1319</v>
      </c>
      <c r="M51" t="s">
        <v>1320</v>
      </c>
      <c r="N51" t="s">
        <v>178</v>
      </c>
      <c r="AI51" t="s">
        <v>1321</v>
      </c>
      <c r="AJ51" t="s">
        <v>1322</v>
      </c>
      <c r="AK51" t="s">
        <v>1323</v>
      </c>
      <c r="AL51">
        <v>93.1</v>
      </c>
      <c r="AM51">
        <v>9.8</v>
      </c>
      <c r="AN51">
        <v>2010</v>
      </c>
      <c r="AO51" t="s">
        <v>170</v>
      </c>
      <c r="AP51" t="s">
        <v>1321</v>
      </c>
      <c r="AQ51" t="s">
        <v>1322</v>
      </c>
      <c r="AR51" t="s">
        <v>1324</v>
      </c>
      <c r="AS51">
        <v>95.6</v>
      </c>
      <c r="AU51">
        <v>2012</v>
      </c>
      <c r="AV51" t="s">
        <v>178</v>
      </c>
      <c r="BC51" t="s">
        <v>170</v>
      </c>
      <c r="BD51" t="s">
        <v>1325</v>
      </c>
      <c r="BE51" t="s">
        <v>1326</v>
      </c>
      <c r="BF51" t="s">
        <v>1029</v>
      </c>
      <c r="BG51">
        <v>83.5</v>
      </c>
      <c r="BH51">
        <v>8.35</v>
      </c>
      <c r="BI51">
        <v>2016</v>
      </c>
      <c r="BJ51">
        <v>2</v>
      </c>
      <c r="BL51">
        <v>9</v>
      </c>
      <c r="BN51" t="s">
        <v>170</v>
      </c>
      <c r="BO51" t="s">
        <v>1327</v>
      </c>
      <c r="BP51" t="s">
        <v>1327</v>
      </c>
      <c r="BQ51" t="s">
        <v>1328</v>
      </c>
      <c r="BR51">
        <v>86.2</v>
      </c>
      <c r="BS51">
        <v>8.62</v>
      </c>
      <c r="BT51">
        <v>2018</v>
      </c>
      <c r="BU51">
        <v>24</v>
      </c>
      <c r="BW51">
        <v>35</v>
      </c>
      <c r="BY51" t="s">
        <v>178</v>
      </c>
      <c r="CF51" t="s">
        <v>170</v>
      </c>
      <c r="CG51" t="s">
        <v>850</v>
      </c>
      <c r="CH51" t="s">
        <v>1329</v>
      </c>
      <c r="CI51" t="s">
        <v>873</v>
      </c>
      <c r="CK51" t="s">
        <v>178</v>
      </c>
      <c r="CL51" t="s">
        <v>178</v>
      </c>
      <c r="CN51" t="s">
        <v>170</v>
      </c>
      <c r="CO51" t="s">
        <v>1330</v>
      </c>
      <c r="CP51" t="s">
        <v>1331</v>
      </c>
      <c r="CQ51" t="s">
        <v>170</v>
      </c>
      <c r="CR51">
        <v>0</v>
      </c>
      <c r="CS51">
        <v>0</v>
      </c>
      <c r="CT51">
        <v>1</v>
      </c>
      <c r="CU51" t="s">
        <v>1332</v>
      </c>
      <c r="CV51" t="s">
        <v>178</v>
      </c>
      <c r="CZ51" t="s">
        <v>178</v>
      </c>
      <c r="DB51" t="s">
        <v>1333</v>
      </c>
      <c r="DC51" t="s">
        <v>1334</v>
      </c>
      <c r="DD51" t="s">
        <v>170</v>
      </c>
      <c r="DE51" t="s">
        <v>1335</v>
      </c>
      <c r="DF51" t="s">
        <v>178</v>
      </c>
      <c r="DL51" t="s">
        <v>170</v>
      </c>
      <c r="DM51" t="s">
        <v>1336</v>
      </c>
      <c r="DN51" t="s">
        <v>178</v>
      </c>
      <c r="DP51" t="s">
        <v>1337</v>
      </c>
      <c r="DQ51" t="str">
        <f>HYPERLINK("https://nconnect.nicmar.ac.in/storage/profile/69a4e55584ce0.png","Download")</f>
        <v>0</v>
      </c>
      <c r="DR51" t="str">
        <f>HYPERLINK("https://nconnect.nicmar.ac.in/pdf/848_resume_1772564562.pdf/Y2FyZWVy","View Resume")</f>
        <v>0</v>
      </c>
      <c r="DS51" t="s">
        <v>255</v>
      </c>
      <c r="DT51" t="s">
        <v>1338</v>
      </c>
      <c r="DU51" t="s">
        <v>1200</v>
      </c>
      <c r="DV51" t="s">
        <v>241</v>
      </c>
      <c r="DW51" t="s">
        <v>242</v>
      </c>
      <c r="DX51" t="s">
        <v>527</v>
      </c>
      <c r="DY51" t="s">
        <v>199</v>
      </c>
      <c r="DZ51" t="s">
        <v>255</v>
      </c>
    </row>
    <row r="52" spans="1:158">
      <c r="A52" t="s">
        <v>454</v>
      </c>
      <c r="B52" t="s">
        <v>455</v>
      </c>
      <c r="C52" t="s">
        <v>456</v>
      </c>
      <c r="D52" t="s">
        <v>457</v>
      </c>
      <c r="E52" t="s">
        <v>1339</v>
      </c>
      <c r="F52" t="s">
        <v>1340</v>
      </c>
      <c r="G52">
        <v>8770717391</v>
      </c>
      <c r="H52" t="s">
        <v>213</v>
      </c>
      <c r="I52" t="s">
        <v>1341</v>
      </c>
      <c r="J52" t="s">
        <v>166</v>
      </c>
      <c r="K52" t="s">
        <v>1342</v>
      </c>
      <c r="L52" t="s">
        <v>1343</v>
      </c>
      <c r="M52" t="s">
        <v>1344</v>
      </c>
      <c r="N52" t="s">
        <v>178</v>
      </c>
      <c r="AI52" t="s">
        <v>1345</v>
      </c>
      <c r="AJ52" t="s">
        <v>1346</v>
      </c>
      <c r="AK52" t="s">
        <v>833</v>
      </c>
      <c r="AL52">
        <v>70</v>
      </c>
      <c r="AM52">
        <v>7</v>
      </c>
      <c r="AN52">
        <v>2010</v>
      </c>
      <c r="AO52" t="s">
        <v>170</v>
      </c>
      <c r="AP52" t="s">
        <v>1347</v>
      </c>
      <c r="AQ52" t="s">
        <v>1348</v>
      </c>
      <c r="AR52" t="s">
        <v>1349</v>
      </c>
      <c r="AS52">
        <v>75</v>
      </c>
      <c r="AT52">
        <v>7.5</v>
      </c>
      <c r="AU52">
        <v>2012</v>
      </c>
      <c r="AV52" t="s">
        <v>178</v>
      </c>
      <c r="BC52" t="s">
        <v>170</v>
      </c>
      <c r="BD52" t="s">
        <v>1350</v>
      </c>
      <c r="BE52" t="s">
        <v>1351</v>
      </c>
      <c r="BF52" t="s">
        <v>1352</v>
      </c>
      <c r="BG52">
        <v>68.08</v>
      </c>
      <c r="BH52">
        <v>6.8</v>
      </c>
      <c r="BI52">
        <v>2017</v>
      </c>
      <c r="BJ52">
        <v>8</v>
      </c>
      <c r="BL52">
        <v>2</v>
      </c>
      <c r="BN52" t="s">
        <v>170</v>
      </c>
      <c r="BO52" t="s">
        <v>1353</v>
      </c>
      <c r="BP52" t="s">
        <v>1354</v>
      </c>
      <c r="BQ52" t="s">
        <v>1355</v>
      </c>
      <c r="BR52">
        <v>71.8</v>
      </c>
      <c r="BS52">
        <v>7.2</v>
      </c>
      <c r="BT52">
        <v>2020</v>
      </c>
      <c r="BU52">
        <v>27</v>
      </c>
      <c r="BW52">
        <v>2</v>
      </c>
      <c r="BY52" t="s">
        <v>178</v>
      </c>
      <c r="CF52" t="s">
        <v>170</v>
      </c>
      <c r="CG52" t="s">
        <v>1355</v>
      </c>
      <c r="CH52" t="s">
        <v>1356</v>
      </c>
      <c r="CI52" t="s">
        <v>873</v>
      </c>
      <c r="CK52" t="s">
        <v>178</v>
      </c>
      <c r="CL52" t="s">
        <v>170</v>
      </c>
      <c r="CM52" t="s">
        <v>1357</v>
      </c>
      <c r="CN52" t="s">
        <v>170</v>
      </c>
      <c r="CO52" t="s">
        <v>1358</v>
      </c>
      <c r="CP52" t="s">
        <v>1359</v>
      </c>
      <c r="CQ52" t="s">
        <v>170</v>
      </c>
      <c r="CR52">
        <v>0</v>
      </c>
      <c r="CS52">
        <v>0</v>
      </c>
      <c r="CT52">
        <v>1</v>
      </c>
      <c r="CV52" t="s">
        <v>178</v>
      </c>
      <c r="CZ52" t="s">
        <v>178</v>
      </c>
      <c r="DB52" t="s">
        <v>1360</v>
      </c>
      <c r="DC52" t="s">
        <v>1361</v>
      </c>
      <c r="DD52" t="s">
        <v>178</v>
      </c>
      <c r="DF52" t="s">
        <v>178</v>
      </c>
      <c r="DL52" t="s">
        <v>178</v>
      </c>
      <c r="DN52" t="s">
        <v>178</v>
      </c>
      <c r="DP52" t="s">
        <v>1362</v>
      </c>
      <c r="DQ52" t="s">
        <v>237</v>
      </c>
      <c r="DR52" t="str">
        <f>HYPERLINK("https://nconnect.nicmar.ac.in/pdf/843_resume_1772565202.pdf/Y2FyZWVy","View Resume")</f>
        <v>0</v>
      </c>
      <c r="DS52" t="s">
        <v>193</v>
      </c>
      <c r="DT52" t="s">
        <v>1363</v>
      </c>
      <c r="DU52" t="s">
        <v>1364</v>
      </c>
      <c r="DV52" t="s">
        <v>1365</v>
      </c>
      <c r="DW52" t="s">
        <v>197</v>
      </c>
      <c r="DX52" t="s">
        <v>662</v>
      </c>
      <c r="DY52" t="s">
        <v>535</v>
      </c>
      <c r="DZ52" t="s">
        <v>250</v>
      </c>
      <c r="EA52" t="s">
        <v>1366</v>
      </c>
      <c r="EB52" t="s">
        <v>1364</v>
      </c>
      <c r="EC52" t="s">
        <v>1367</v>
      </c>
      <c r="ED52" t="s">
        <v>197</v>
      </c>
      <c r="EE52" t="s">
        <v>249</v>
      </c>
      <c r="EF52" t="s">
        <v>1368</v>
      </c>
      <c r="EG52" t="s">
        <v>394</v>
      </c>
      <c r="EH52" t="s">
        <v>1369</v>
      </c>
      <c r="EI52" t="s">
        <v>1370</v>
      </c>
      <c r="EJ52" t="s">
        <v>1371</v>
      </c>
      <c r="EK52" t="s">
        <v>242</v>
      </c>
      <c r="EL52" t="s">
        <v>1372</v>
      </c>
      <c r="EM52" t="s">
        <v>622</v>
      </c>
      <c r="EN52" t="s">
        <v>1093</v>
      </c>
      <c r="EO52" t="s">
        <v>1373</v>
      </c>
      <c r="EP52" t="s">
        <v>1370</v>
      </c>
      <c r="EQ52" t="s">
        <v>1374</v>
      </c>
      <c r="ER52" t="s">
        <v>242</v>
      </c>
      <c r="ES52" t="s">
        <v>1375</v>
      </c>
      <c r="ET52" t="s">
        <v>393</v>
      </c>
      <c r="EU52" t="s">
        <v>453</v>
      </c>
    </row>
    <row r="53" spans="1:158">
      <c r="A53" t="s">
        <v>407</v>
      </c>
      <c r="B53" t="s">
        <v>208</v>
      </c>
      <c r="C53" t="s">
        <v>172</v>
      </c>
      <c r="D53" t="s">
        <v>408</v>
      </c>
      <c r="E53" t="s">
        <v>1376</v>
      </c>
      <c r="F53" t="s">
        <v>1377</v>
      </c>
      <c r="G53">
        <v>9836231132</v>
      </c>
      <c r="H53" t="s">
        <v>164</v>
      </c>
      <c r="I53" t="s">
        <v>1378</v>
      </c>
      <c r="J53" t="s">
        <v>166</v>
      </c>
      <c r="K53" t="s">
        <v>1379</v>
      </c>
      <c r="L53" t="s">
        <v>1380</v>
      </c>
      <c r="M53" t="s">
        <v>1381</v>
      </c>
      <c r="N53" t="s">
        <v>178</v>
      </c>
      <c r="AI53" t="s">
        <v>1382</v>
      </c>
      <c r="AJ53" t="s">
        <v>1383</v>
      </c>
      <c r="AK53" t="s">
        <v>1384</v>
      </c>
      <c r="AL53">
        <v>90</v>
      </c>
      <c r="AN53">
        <v>2008</v>
      </c>
      <c r="AO53" t="s">
        <v>170</v>
      </c>
      <c r="AP53" t="s">
        <v>1382</v>
      </c>
      <c r="AQ53" t="s">
        <v>1385</v>
      </c>
      <c r="AR53" t="s">
        <v>1386</v>
      </c>
      <c r="AS53">
        <v>83.6</v>
      </c>
      <c r="AU53">
        <v>2010</v>
      </c>
      <c r="AV53" t="s">
        <v>178</v>
      </c>
      <c r="BC53" t="s">
        <v>170</v>
      </c>
      <c r="BD53" t="s">
        <v>1387</v>
      </c>
      <c r="BE53" t="s">
        <v>1388</v>
      </c>
      <c r="BF53" t="s">
        <v>181</v>
      </c>
      <c r="BG53">
        <v>79.4</v>
      </c>
      <c r="BH53">
        <v>8.69</v>
      </c>
      <c r="BI53">
        <v>2014</v>
      </c>
      <c r="BJ53">
        <v>1</v>
      </c>
      <c r="BL53">
        <v>9</v>
      </c>
      <c r="BN53" t="s">
        <v>170</v>
      </c>
      <c r="BO53" t="s">
        <v>1389</v>
      </c>
      <c r="BP53" t="s">
        <v>1390</v>
      </c>
      <c r="BQ53" t="s">
        <v>408</v>
      </c>
      <c r="BR53">
        <v>86.5</v>
      </c>
      <c r="BS53">
        <v>9.4</v>
      </c>
      <c r="BT53">
        <v>2017</v>
      </c>
      <c r="BU53">
        <v>14</v>
      </c>
      <c r="BW53">
        <v>47</v>
      </c>
      <c r="BY53" t="s">
        <v>178</v>
      </c>
      <c r="CF53" t="s">
        <v>170</v>
      </c>
      <c r="CG53" t="s">
        <v>408</v>
      </c>
      <c r="CH53" t="s">
        <v>1391</v>
      </c>
      <c r="CI53" t="s">
        <v>186</v>
      </c>
      <c r="CJ53">
        <v>2025</v>
      </c>
      <c r="CL53" t="s">
        <v>178</v>
      </c>
      <c r="CN53" t="s">
        <v>170</v>
      </c>
      <c r="CO53" t="s">
        <v>1392</v>
      </c>
      <c r="CP53" t="s">
        <v>1393</v>
      </c>
      <c r="CQ53" t="s">
        <v>170</v>
      </c>
      <c r="CR53">
        <v>5</v>
      </c>
      <c r="CS53">
        <v>3</v>
      </c>
      <c r="CU53" t="s">
        <v>1394</v>
      </c>
      <c r="CV53" t="s">
        <v>170</v>
      </c>
      <c r="CW53" t="s">
        <v>1395</v>
      </c>
      <c r="CX53" t="s">
        <v>873</v>
      </c>
      <c r="CZ53" t="s">
        <v>178</v>
      </c>
      <c r="DC53" t="s">
        <v>1396</v>
      </c>
      <c r="DD53" t="s">
        <v>170</v>
      </c>
      <c r="DE53" t="s">
        <v>1397</v>
      </c>
      <c r="DF53" t="s">
        <v>178</v>
      </c>
      <c r="DL53" t="s">
        <v>170</v>
      </c>
      <c r="DM53" t="s">
        <v>1398</v>
      </c>
      <c r="DN53" t="s">
        <v>178</v>
      </c>
      <c r="DP53" t="s">
        <v>1399</v>
      </c>
      <c r="DQ53" t="s">
        <v>237</v>
      </c>
      <c r="DR53" t="str">
        <f>HYPERLINK("https://nconnect.nicmar.ac.in/pdf/983_resume_1772565663.pdf/Y2FyZWVy","View Resume")</f>
        <v>0</v>
      </c>
      <c r="DS53" t="s">
        <v>1400</v>
      </c>
      <c r="DT53" t="s">
        <v>1401</v>
      </c>
      <c r="DU53" t="s">
        <v>208</v>
      </c>
      <c r="DV53" t="s">
        <v>1402</v>
      </c>
      <c r="DW53" t="s">
        <v>242</v>
      </c>
      <c r="DX53" t="s">
        <v>1403</v>
      </c>
      <c r="DY53" t="s">
        <v>1404</v>
      </c>
      <c r="DZ53" t="s">
        <v>453</v>
      </c>
      <c r="EA53" t="s">
        <v>1405</v>
      </c>
      <c r="EB53" t="s">
        <v>208</v>
      </c>
      <c r="EC53" t="s">
        <v>1406</v>
      </c>
      <c r="ED53" t="s">
        <v>242</v>
      </c>
      <c r="EE53" t="s">
        <v>662</v>
      </c>
      <c r="EF53" t="s">
        <v>1403</v>
      </c>
      <c r="EG53" t="s">
        <v>250</v>
      </c>
    </row>
    <row r="54" spans="1:158">
      <c r="A54" t="s">
        <v>537</v>
      </c>
      <c r="B54" t="s">
        <v>208</v>
      </c>
      <c r="C54" t="s">
        <v>209</v>
      </c>
      <c r="D54" t="s">
        <v>538</v>
      </c>
      <c r="E54" t="s">
        <v>1407</v>
      </c>
      <c r="F54" t="s">
        <v>1408</v>
      </c>
      <c r="G54">
        <v>8446220482</v>
      </c>
      <c r="H54" t="s">
        <v>164</v>
      </c>
      <c r="I54" t="s">
        <v>1409</v>
      </c>
      <c r="J54" t="s">
        <v>166</v>
      </c>
      <c r="K54" t="s">
        <v>1410</v>
      </c>
      <c r="L54" t="s">
        <v>1411</v>
      </c>
      <c r="M54" t="s">
        <v>1412</v>
      </c>
      <c r="N54" t="s">
        <v>178</v>
      </c>
      <c r="AI54" t="s">
        <v>1413</v>
      </c>
      <c r="AJ54" t="s">
        <v>1414</v>
      </c>
      <c r="AK54" t="s">
        <v>833</v>
      </c>
      <c r="AL54">
        <v>60</v>
      </c>
      <c r="AN54">
        <v>1997</v>
      </c>
      <c r="AO54" t="s">
        <v>170</v>
      </c>
      <c r="AP54" t="s">
        <v>1415</v>
      </c>
      <c r="AQ54" t="s">
        <v>1414</v>
      </c>
      <c r="AR54" t="s">
        <v>1416</v>
      </c>
      <c r="AS54">
        <v>60</v>
      </c>
      <c r="AU54">
        <v>2000</v>
      </c>
      <c r="AV54" t="s">
        <v>178</v>
      </c>
      <c r="BC54" t="s">
        <v>170</v>
      </c>
      <c r="BD54" t="s">
        <v>1417</v>
      </c>
      <c r="BE54" t="s">
        <v>1418</v>
      </c>
      <c r="BF54" t="s">
        <v>1419</v>
      </c>
      <c r="BG54">
        <v>60</v>
      </c>
      <c r="BI54">
        <v>2005</v>
      </c>
      <c r="BJ54">
        <v>19</v>
      </c>
      <c r="BK54" t="s">
        <v>1420</v>
      </c>
      <c r="BL54">
        <v>11</v>
      </c>
      <c r="BN54" t="s">
        <v>170</v>
      </c>
      <c r="BO54" t="s">
        <v>1417</v>
      </c>
      <c r="BP54" t="s">
        <v>1421</v>
      </c>
      <c r="BQ54" t="s">
        <v>1422</v>
      </c>
      <c r="BR54">
        <v>63.96</v>
      </c>
      <c r="BT54">
        <v>2007</v>
      </c>
      <c r="BU54">
        <v>31</v>
      </c>
      <c r="BV54" t="s">
        <v>558</v>
      </c>
      <c r="BW54">
        <v>33</v>
      </c>
      <c r="BY54" t="s">
        <v>178</v>
      </c>
      <c r="CF54" t="s">
        <v>170</v>
      </c>
      <c r="CG54" t="s">
        <v>1423</v>
      </c>
      <c r="CH54" t="s">
        <v>1421</v>
      </c>
      <c r="CI54" t="s">
        <v>186</v>
      </c>
      <c r="CJ54">
        <v>2018</v>
      </c>
      <c r="CL54" t="s">
        <v>170</v>
      </c>
      <c r="CM54" t="s">
        <v>1424</v>
      </c>
      <c r="CN54" t="s">
        <v>170</v>
      </c>
      <c r="CO54" t="s">
        <v>1425</v>
      </c>
      <c r="CP54" t="s">
        <v>1426</v>
      </c>
      <c r="CQ54" t="s">
        <v>170</v>
      </c>
      <c r="CR54">
        <v>1</v>
      </c>
      <c r="CS54">
        <v>0</v>
      </c>
      <c r="CT54">
        <v>36</v>
      </c>
      <c r="CU54" t="s">
        <v>1427</v>
      </c>
      <c r="CV54" t="s">
        <v>178</v>
      </c>
      <c r="CZ54" t="s">
        <v>170</v>
      </c>
      <c r="DA54" t="s">
        <v>1428</v>
      </c>
      <c r="DB54" t="s">
        <v>1429</v>
      </c>
      <c r="DC54" t="s">
        <v>1430</v>
      </c>
      <c r="DD54" t="s">
        <v>170</v>
      </c>
      <c r="DE54" t="s">
        <v>1431</v>
      </c>
      <c r="DF54" t="s">
        <v>170</v>
      </c>
      <c r="DG54" t="s">
        <v>1432</v>
      </c>
      <c r="DH54" t="s">
        <v>189</v>
      </c>
      <c r="DI54" t="s">
        <v>1433</v>
      </c>
      <c r="DJ54" t="s">
        <v>189</v>
      </c>
      <c r="DK54">
        <v>9</v>
      </c>
      <c r="DL54" t="s">
        <v>178</v>
      </c>
      <c r="DN54" t="s">
        <v>178</v>
      </c>
      <c r="DP54" t="s">
        <v>1434</v>
      </c>
      <c r="DQ54" t="str">
        <f>HYPERLINK("https://nconnect.nicmar.ac.in/storage/profile/699984ea91cf8.png","Download")</f>
        <v>0</v>
      </c>
      <c r="DR54" t="str">
        <f>HYPERLINK("https://nconnect.nicmar.ac.in/pdf/438_resume_1772566548.pdf/Y2FyZWVy","View Resume")</f>
        <v>0</v>
      </c>
      <c r="DS54" t="s">
        <v>1435</v>
      </c>
      <c r="DT54" t="s">
        <v>1436</v>
      </c>
      <c r="DU54" t="s">
        <v>293</v>
      </c>
      <c r="DV54" t="s">
        <v>241</v>
      </c>
      <c r="DW54" t="s">
        <v>242</v>
      </c>
      <c r="DX54" t="s">
        <v>1437</v>
      </c>
      <c r="DY54" t="s">
        <v>199</v>
      </c>
      <c r="DZ54" t="s">
        <v>1438</v>
      </c>
      <c r="EA54" t="s">
        <v>1439</v>
      </c>
      <c r="EB54" t="s">
        <v>208</v>
      </c>
      <c r="EC54" t="s">
        <v>241</v>
      </c>
      <c r="ED54" t="s">
        <v>242</v>
      </c>
      <c r="EE54" t="s">
        <v>1440</v>
      </c>
      <c r="EF54" t="s">
        <v>1437</v>
      </c>
      <c r="EG54" t="s">
        <v>824</v>
      </c>
      <c r="EH54" t="s">
        <v>1441</v>
      </c>
      <c r="EI54" t="s">
        <v>670</v>
      </c>
      <c r="EJ54" t="s">
        <v>1442</v>
      </c>
      <c r="EK54" t="s">
        <v>242</v>
      </c>
      <c r="EL54" t="s">
        <v>936</v>
      </c>
      <c r="EM54" t="s">
        <v>822</v>
      </c>
      <c r="EN54" t="s">
        <v>493</v>
      </c>
      <c r="EO54" t="s">
        <v>1443</v>
      </c>
      <c r="EP54" t="s">
        <v>1444</v>
      </c>
      <c r="EQ54" t="s">
        <v>404</v>
      </c>
      <c r="ER54" t="s">
        <v>197</v>
      </c>
      <c r="ES54" t="s">
        <v>1445</v>
      </c>
      <c r="ET54" t="s">
        <v>1446</v>
      </c>
      <c r="EU54" t="s">
        <v>250</v>
      </c>
    </row>
    <row r="55" spans="1:158">
      <c r="A55" t="s">
        <v>1447</v>
      </c>
      <c r="B55" t="s">
        <v>208</v>
      </c>
      <c r="C55" t="s">
        <v>209</v>
      </c>
      <c r="D55" t="s">
        <v>1448</v>
      </c>
      <c r="E55" t="s">
        <v>1449</v>
      </c>
      <c r="F55" t="s">
        <v>1450</v>
      </c>
      <c r="G55">
        <v>7069261893</v>
      </c>
      <c r="H55" t="s">
        <v>213</v>
      </c>
      <c r="I55" t="s">
        <v>1451</v>
      </c>
      <c r="J55" t="s">
        <v>264</v>
      </c>
      <c r="K55" t="s">
        <v>215</v>
      </c>
      <c r="L55" t="s">
        <v>1452</v>
      </c>
      <c r="M55" t="s">
        <v>1453</v>
      </c>
      <c r="N55" t="s">
        <v>178</v>
      </c>
      <c r="AI55" t="s">
        <v>1454</v>
      </c>
      <c r="AJ55" t="s">
        <v>1455</v>
      </c>
      <c r="AK55" t="s">
        <v>1456</v>
      </c>
      <c r="AL55">
        <v>95</v>
      </c>
      <c r="AM55">
        <v>10</v>
      </c>
      <c r="AN55">
        <v>2013</v>
      </c>
      <c r="AO55" t="s">
        <v>170</v>
      </c>
      <c r="AP55" t="s">
        <v>1454</v>
      </c>
      <c r="AQ55" t="s">
        <v>1455</v>
      </c>
      <c r="AR55" t="s">
        <v>1457</v>
      </c>
      <c r="AS55">
        <v>91</v>
      </c>
      <c r="AU55">
        <v>2015</v>
      </c>
      <c r="AV55" t="s">
        <v>178</v>
      </c>
      <c r="BC55" t="s">
        <v>170</v>
      </c>
      <c r="BD55" t="s">
        <v>231</v>
      </c>
      <c r="BE55" t="s">
        <v>1458</v>
      </c>
      <c r="BF55" t="s">
        <v>181</v>
      </c>
      <c r="BG55">
        <v>75.8</v>
      </c>
      <c r="BH55">
        <v>8.08</v>
      </c>
      <c r="BI55">
        <v>2019</v>
      </c>
      <c r="BJ55">
        <v>1</v>
      </c>
      <c r="BL55">
        <v>9</v>
      </c>
      <c r="BN55" t="s">
        <v>170</v>
      </c>
      <c r="BO55" t="s">
        <v>1459</v>
      </c>
      <c r="BP55" t="s">
        <v>1460</v>
      </c>
      <c r="BQ55" t="s">
        <v>1461</v>
      </c>
      <c r="BR55">
        <v>79.4</v>
      </c>
      <c r="BS55">
        <v>7.94</v>
      </c>
      <c r="BT55">
        <v>2021</v>
      </c>
      <c r="BU55">
        <v>31</v>
      </c>
      <c r="BV55" t="s">
        <v>1462</v>
      </c>
      <c r="BW55">
        <v>53</v>
      </c>
      <c r="BX55" t="s">
        <v>1463</v>
      </c>
      <c r="BY55" t="s">
        <v>178</v>
      </c>
      <c r="CF55" t="s">
        <v>170</v>
      </c>
      <c r="CG55" t="s">
        <v>1464</v>
      </c>
      <c r="CH55" t="s">
        <v>1465</v>
      </c>
      <c r="CI55" t="s">
        <v>873</v>
      </c>
      <c r="CK55" t="s">
        <v>178</v>
      </c>
      <c r="CL55" t="s">
        <v>170</v>
      </c>
      <c r="CM55" t="s">
        <v>1466</v>
      </c>
      <c r="CN55" t="s">
        <v>170</v>
      </c>
      <c r="CO55" t="s">
        <v>1467</v>
      </c>
      <c r="CP55" t="s">
        <v>1468</v>
      </c>
      <c r="CQ55" t="s">
        <v>170</v>
      </c>
      <c r="CR55">
        <v>1</v>
      </c>
      <c r="CS55">
        <v>0</v>
      </c>
      <c r="CT55">
        <v>0</v>
      </c>
      <c r="CU55" t="s">
        <v>1469</v>
      </c>
      <c r="CV55" t="s">
        <v>178</v>
      </c>
      <c r="CZ55" t="s">
        <v>178</v>
      </c>
      <c r="DB55" t="s">
        <v>606</v>
      </c>
      <c r="DC55" t="s">
        <v>285</v>
      </c>
      <c r="DD55" t="s">
        <v>178</v>
      </c>
      <c r="DF55" t="s">
        <v>178</v>
      </c>
      <c r="DL55" t="s">
        <v>178</v>
      </c>
      <c r="DN55" t="s">
        <v>178</v>
      </c>
      <c r="DP55" t="s">
        <v>1470</v>
      </c>
      <c r="DQ55" t="s">
        <v>237</v>
      </c>
      <c r="DR55" t="str">
        <f>HYPERLINK("https://nconnect.nicmar.ac.in/pdf/982_resume_1772566748.pdf/Y2FyZWVy","View Resume")</f>
        <v>0</v>
      </c>
      <c r="DS55" t="s">
        <v>613</v>
      </c>
    </row>
    <row r="56" spans="1:158">
      <c r="A56" t="s">
        <v>893</v>
      </c>
      <c r="B56" t="s">
        <v>208</v>
      </c>
      <c r="C56" t="s">
        <v>894</v>
      </c>
      <c r="D56" t="s">
        <v>895</v>
      </c>
      <c r="E56" t="s">
        <v>1471</v>
      </c>
      <c r="F56" t="s">
        <v>1472</v>
      </c>
      <c r="G56">
        <v>9130863852</v>
      </c>
      <c r="H56" t="s">
        <v>164</v>
      </c>
      <c r="I56" t="s">
        <v>1473</v>
      </c>
      <c r="J56" t="s">
        <v>166</v>
      </c>
      <c r="K56" t="s">
        <v>1474</v>
      </c>
      <c r="L56" t="s">
        <v>1475</v>
      </c>
      <c r="M56" t="s">
        <v>1476</v>
      </c>
      <c r="N56" t="s">
        <v>178</v>
      </c>
      <c r="AI56" t="s">
        <v>1477</v>
      </c>
      <c r="AJ56" t="s">
        <v>1478</v>
      </c>
      <c r="AK56" t="s">
        <v>1479</v>
      </c>
      <c r="AL56">
        <v>70.46</v>
      </c>
      <c r="AN56">
        <v>2007</v>
      </c>
      <c r="AO56" t="s">
        <v>170</v>
      </c>
      <c r="AP56" t="s">
        <v>1480</v>
      </c>
      <c r="AQ56" t="s">
        <v>1478</v>
      </c>
      <c r="AR56" t="s">
        <v>1481</v>
      </c>
      <c r="AS56">
        <v>65.67</v>
      </c>
      <c r="AU56">
        <v>2009</v>
      </c>
      <c r="AV56" t="s">
        <v>178</v>
      </c>
      <c r="BC56" t="s">
        <v>170</v>
      </c>
      <c r="BD56" t="s">
        <v>1251</v>
      </c>
      <c r="BE56" t="s">
        <v>1482</v>
      </c>
      <c r="BF56" t="s">
        <v>1483</v>
      </c>
      <c r="BG56">
        <v>57.37</v>
      </c>
      <c r="BI56">
        <v>2014</v>
      </c>
      <c r="BJ56">
        <v>8</v>
      </c>
      <c r="BL56">
        <v>3</v>
      </c>
      <c r="BN56" t="s">
        <v>170</v>
      </c>
      <c r="BO56" t="s">
        <v>1484</v>
      </c>
      <c r="BP56" t="s">
        <v>1484</v>
      </c>
      <c r="BQ56" t="s">
        <v>1485</v>
      </c>
      <c r="BR56">
        <v>68.47</v>
      </c>
      <c r="BT56">
        <v>2017</v>
      </c>
      <c r="BU56">
        <v>25</v>
      </c>
      <c r="BW56">
        <v>43</v>
      </c>
      <c r="BY56" t="s">
        <v>178</v>
      </c>
      <c r="CF56" t="s">
        <v>170</v>
      </c>
      <c r="CG56" t="s">
        <v>1486</v>
      </c>
      <c r="CH56" t="s">
        <v>1487</v>
      </c>
      <c r="CI56" t="s">
        <v>873</v>
      </c>
      <c r="CJ56">
        <v>2024</v>
      </c>
      <c r="CL56" t="s">
        <v>170</v>
      </c>
      <c r="CM56" t="s">
        <v>1488</v>
      </c>
      <c r="CN56" t="s">
        <v>170</v>
      </c>
      <c r="CO56" t="s">
        <v>1489</v>
      </c>
      <c r="CP56" t="s">
        <v>1490</v>
      </c>
      <c r="CQ56" t="s">
        <v>170</v>
      </c>
      <c r="CR56" t="s">
        <v>189</v>
      </c>
      <c r="CS56" t="s">
        <v>189</v>
      </c>
      <c r="CT56">
        <v>1</v>
      </c>
      <c r="CU56" t="s">
        <v>1491</v>
      </c>
      <c r="CV56" t="s">
        <v>178</v>
      </c>
      <c r="CZ56" t="s">
        <v>178</v>
      </c>
      <c r="DB56" t="s">
        <v>189</v>
      </c>
      <c r="DC56" t="s">
        <v>190</v>
      </c>
      <c r="DD56" t="s">
        <v>178</v>
      </c>
      <c r="DF56" t="s">
        <v>170</v>
      </c>
      <c r="DG56" t="s">
        <v>189</v>
      </c>
      <c r="DH56" t="s">
        <v>189</v>
      </c>
      <c r="DI56" t="s">
        <v>1492</v>
      </c>
      <c r="DJ56" t="s">
        <v>189</v>
      </c>
      <c r="DK56">
        <v>9</v>
      </c>
      <c r="DL56" t="s">
        <v>170</v>
      </c>
      <c r="DM56" t="s">
        <v>1489</v>
      </c>
      <c r="DN56" t="s">
        <v>178</v>
      </c>
      <c r="DP56" t="s">
        <v>1493</v>
      </c>
      <c r="DQ56" t="str">
        <f>HYPERLINK("https://nconnect.nicmar.ac.in/storage/profile/699f3ed7bad86.png","Download")</f>
        <v>0</v>
      </c>
      <c r="DR56" t="str">
        <f>HYPERLINK("https://nconnect.nicmar.ac.in/pdf/977_resume_1772567044.pdf/Y2FyZWVy","View Resume")</f>
        <v>0</v>
      </c>
      <c r="DS56" t="s">
        <v>1494</v>
      </c>
      <c r="DT56" t="s">
        <v>1495</v>
      </c>
      <c r="DU56" t="s">
        <v>1496</v>
      </c>
      <c r="DV56" t="s">
        <v>442</v>
      </c>
      <c r="DW56" t="s">
        <v>197</v>
      </c>
      <c r="DX56" t="s">
        <v>1497</v>
      </c>
      <c r="DY56" t="s">
        <v>199</v>
      </c>
      <c r="DZ56" t="s">
        <v>1498</v>
      </c>
      <c r="EA56" t="s">
        <v>1499</v>
      </c>
      <c r="EB56" t="s">
        <v>1500</v>
      </c>
      <c r="EC56" t="s">
        <v>442</v>
      </c>
      <c r="ED56" t="s">
        <v>197</v>
      </c>
      <c r="EE56" t="s">
        <v>1501</v>
      </c>
      <c r="EF56" t="s">
        <v>1497</v>
      </c>
      <c r="EG56" t="s">
        <v>399</v>
      </c>
      <c r="EH56" t="s">
        <v>1502</v>
      </c>
      <c r="EI56" t="s">
        <v>1503</v>
      </c>
      <c r="EJ56" t="s">
        <v>241</v>
      </c>
      <c r="EK56" t="s">
        <v>197</v>
      </c>
      <c r="EL56" t="s">
        <v>977</v>
      </c>
      <c r="EM56" t="s">
        <v>1501</v>
      </c>
      <c r="EN56" t="s">
        <v>1204</v>
      </c>
      <c r="EO56" t="s">
        <v>1504</v>
      </c>
      <c r="EP56" t="s">
        <v>1505</v>
      </c>
      <c r="EQ56" t="s">
        <v>442</v>
      </c>
      <c r="ER56" t="s">
        <v>197</v>
      </c>
      <c r="ES56" t="s">
        <v>790</v>
      </c>
      <c r="ET56" t="s">
        <v>1506</v>
      </c>
      <c r="EU56" t="s">
        <v>575</v>
      </c>
      <c r="EV56" t="s">
        <v>1507</v>
      </c>
      <c r="EW56" t="s">
        <v>1503</v>
      </c>
      <c r="EX56" t="s">
        <v>442</v>
      </c>
      <c r="EY56" t="s">
        <v>197</v>
      </c>
      <c r="EZ56" t="s">
        <v>1203</v>
      </c>
      <c r="FA56" t="s">
        <v>790</v>
      </c>
      <c r="FB56" t="s">
        <v>1169</v>
      </c>
    </row>
    <row r="57" spans="1:158">
      <c r="A57" t="s">
        <v>937</v>
      </c>
      <c r="B57" t="s">
        <v>293</v>
      </c>
      <c r="C57" t="s">
        <v>456</v>
      </c>
      <c r="D57" t="s">
        <v>938</v>
      </c>
      <c r="E57" t="s">
        <v>1471</v>
      </c>
      <c r="F57" t="s">
        <v>1472</v>
      </c>
      <c r="G57">
        <v>9130863852</v>
      </c>
      <c r="H57" t="s">
        <v>164</v>
      </c>
      <c r="I57" t="s">
        <v>1473</v>
      </c>
      <c r="J57" t="s">
        <v>166</v>
      </c>
      <c r="K57" t="s">
        <v>1474</v>
      </c>
      <c r="L57" t="s">
        <v>1475</v>
      </c>
      <c r="M57" t="s">
        <v>1476</v>
      </c>
      <c r="N57" t="s">
        <v>178</v>
      </c>
      <c r="AI57" t="s">
        <v>1477</v>
      </c>
      <c r="AJ57" t="s">
        <v>1478</v>
      </c>
      <c r="AK57" t="s">
        <v>1479</v>
      </c>
      <c r="AL57">
        <v>70.46</v>
      </c>
      <c r="AN57">
        <v>2007</v>
      </c>
      <c r="AO57" t="s">
        <v>170</v>
      </c>
      <c r="AP57" t="s">
        <v>1480</v>
      </c>
      <c r="AQ57" t="s">
        <v>1478</v>
      </c>
      <c r="AR57" t="s">
        <v>1481</v>
      </c>
      <c r="AS57">
        <v>65.67</v>
      </c>
      <c r="AU57">
        <v>2009</v>
      </c>
      <c r="AV57" t="s">
        <v>178</v>
      </c>
      <c r="BC57" t="s">
        <v>170</v>
      </c>
      <c r="BD57" t="s">
        <v>1251</v>
      </c>
      <c r="BE57" t="s">
        <v>1482</v>
      </c>
      <c r="BF57" t="s">
        <v>1483</v>
      </c>
      <c r="BG57">
        <v>57.37</v>
      </c>
      <c r="BI57">
        <v>2014</v>
      </c>
      <c r="BJ57">
        <v>8</v>
      </c>
      <c r="BL57">
        <v>3</v>
      </c>
      <c r="BN57" t="s">
        <v>170</v>
      </c>
      <c r="BO57" t="s">
        <v>1484</v>
      </c>
      <c r="BP57" t="s">
        <v>1484</v>
      </c>
      <c r="BQ57" t="s">
        <v>1485</v>
      </c>
      <c r="BR57">
        <v>68.47</v>
      </c>
      <c r="BT57">
        <v>2017</v>
      </c>
      <c r="BU57">
        <v>25</v>
      </c>
      <c r="BW57">
        <v>43</v>
      </c>
      <c r="BY57" t="s">
        <v>178</v>
      </c>
      <c r="CF57" t="s">
        <v>170</v>
      </c>
      <c r="CG57" t="s">
        <v>1486</v>
      </c>
      <c r="CH57" t="s">
        <v>1487</v>
      </c>
      <c r="CI57" t="s">
        <v>873</v>
      </c>
      <c r="CJ57">
        <v>2024</v>
      </c>
      <c r="CL57" t="s">
        <v>170</v>
      </c>
      <c r="CM57" t="s">
        <v>1488</v>
      </c>
      <c r="CN57" t="s">
        <v>170</v>
      </c>
      <c r="CO57" t="s">
        <v>1489</v>
      </c>
      <c r="CP57" t="s">
        <v>1490</v>
      </c>
      <c r="CQ57" t="s">
        <v>170</v>
      </c>
      <c r="CR57" t="s">
        <v>189</v>
      </c>
      <c r="CS57" t="s">
        <v>189</v>
      </c>
      <c r="CT57">
        <v>1</v>
      </c>
      <c r="CU57" t="s">
        <v>1491</v>
      </c>
      <c r="CV57" t="s">
        <v>178</v>
      </c>
      <c r="CZ57" t="s">
        <v>178</v>
      </c>
      <c r="DB57" t="s">
        <v>189</v>
      </c>
      <c r="DC57" t="s">
        <v>190</v>
      </c>
      <c r="DD57" t="s">
        <v>178</v>
      </c>
      <c r="DF57" t="s">
        <v>170</v>
      </c>
      <c r="DG57" t="s">
        <v>189</v>
      </c>
      <c r="DH57" t="s">
        <v>189</v>
      </c>
      <c r="DI57" t="s">
        <v>1492</v>
      </c>
      <c r="DJ57" t="s">
        <v>189</v>
      </c>
      <c r="DK57">
        <v>9</v>
      </c>
      <c r="DL57" t="s">
        <v>170</v>
      </c>
      <c r="DM57" t="s">
        <v>1489</v>
      </c>
      <c r="DN57" t="s">
        <v>178</v>
      </c>
      <c r="DP57" t="s">
        <v>1508</v>
      </c>
      <c r="DQ57" t="str">
        <f>HYPERLINK("https://nconnect.nicmar.ac.in/storage/profile/699f3ed7bad86.png","Download")</f>
        <v>0</v>
      </c>
      <c r="DR57" t="str">
        <f>HYPERLINK("https://nconnect.nicmar.ac.in/pdf/977_resume_1772567044.pdf/Y2FyZWVy","View Resume")</f>
        <v>0</v>
      </c>
      <c r="DS57" t="s">
        <v>1494</v>
      </c>
      <c r="DT57" t="s">
        <v>1495</v>
      </c>
      <c r="DU57" t="s">
        <v>1496</v>
      </c>
      <c r="DV57" t="s">
        <v>442</v>
      </c>
      <c r="DW57" t="s">
        <v>197</v>
      </c>
      <c r="DX57" t="s">
        <v>1497</v>
      </c>
      <c r="DY57" t="s">
        <v>199</v>
      </c>
      <c r="DZ57" t="s">
        <v>1498</v>
      </c>
      <c r="EA57" t="s">
        <v>1499</v>
      </c>
      <c r="EB57" t="s">
        <v>1500</v>
      </c>
      <c r="EC57" t="s">
        <v>442</v>
      </c>
      <c r="ED57" t="s">
        <v>197</v>
      </c>
      <c r="EE57" t="s">
        <v>1501</v>
      </c>
      <c r="EF57" t="s">
        <v>1497</v>
      </c>
      <c r="EG57" t="s">
        <v>399</v>
      </c>
      <c r="EH57" t="s">
        <v>1502</v>
      </c>
      <c r="EI57" t="s">
        <v>1503</v>
      </c>
      <c r="EJ57" t="s">
        <v>241</v>
      </c>
      <c r="EK57" t="s">
        <v>197</v>
      </c>
      <c r="EL57" t="s">
        <v>977</v>
      </c>
      <c r="EM57" t="s">
        <v>1501</v>
      </c>
      <c r="EN57" t="s">
        <v>1204</v>
      </c>
      <c r="EO57" t="s">
        <v>1504</v>
      </c>
      <c r="EP57" t="s">
        <v>1505</v>
      </c>
      <c r="EQ57" t="s">
        <v>442</v>
      </c>
      <c r="ER57" t="s">
        <v>197</v>
      </c>
      <c r="ES57" t="s">
        <v>790</v>
      </c>
      <c r="ET57" t="s">
        <v>1506</v>
      </c>
      <c r="EU57" t="s">
        <v>575</v>
      </c>
      <c r="EV57" t="s">
        <v>1507</v>
      </c>
      <c r="EW57" t="s">
        <v>1503</v>
      </c>
      <c r="EX57" t="s">
        <v>442</v>
      </c>
      <c r="EY57" t="s">
        <v>197</v>
      </c>
      <c r="EZ57" t="s">
        <v>1203</v>
      </c>
      <c r="FA57" t="s">
        <v>790</v>
      </c>
      <c r="FB57" t="s">
        <v>1169</v>
      </c>
    </row>
    <row r="58" spans="1:158">
      <c r="A58" t="s">
        <v>407</v>
      </c>
      <c r="B58" t="s">
        <v>208</v>
      </c>
      <c r="C58" t="s">
        <v>172</v>
      </c>
      <c r="D58" t="s">
        <v>408</v>
      </c>
      <c r="E58" t="s">
        <v>1509</v>
      </c>
      <c r="F58" t="s">
        <v>1510</v>
      </c>
      <c r="G58">
        <v>9651112854</v>
      </c>
      <c r="H58" t="s">
        <v>164</v>
      </c>
      <c r="I58" t="s">
        <v>1511</v>
      </c>
      <c r="J58" t="s">
        <v>264</v>
      </c>
      <c r="K58" t="s">
        <v>215</v>
      </c>
      <c r="L58" t="s">
        <v>1512</v>
      </c>
      <c r="M58" t="s">
        <v>1513</v>
      </c>
      <c r="N58" t="s">
        <v>178</v>
      </c>
      <c r="AI58" t="s">
        <v>1514</v>
      </c>
      <c r="AJ58" t="s">
        <v>1515</v>
      </c>
      <c r="AK58" t="s">
        <v>1516</v>
      </c>
      <c r="AL58">
        <v>92.6</v>
      </c>
      <c r="AN58">
        <v>2009</v>
      </c>
      <c r="AO58" t="s">
        <v>170</v>
      </c>
      <c r="AP58" t="s">
        <v>1517</v>
      </c>
      <c r="AQ58" t="s">
        <v>1518</v>
      </c>
      <c r="AR58" t="s">
        <v>1519</v>
      </c>
      <c r="AS58">
        <v>87.6</v>
      </c>
      <c r="AU58">
        <v>2011</v>
      </c>
      <c r="AV58" t="s">
        <v>178</v>
      </c>
      <c r="BC58" t="s">
        <v>170</v>
      </c>
      <c r="BD58" t="s">
        <v>1520</v>
      </c>
      <c r="BE58" t="s">
        <v>1521</v>
      </c>
      <c r="BF58" t="s">
        <v>1029</v>
      </c>
      <c r="BG58">
        <v>88.6</v>
      </c>
      <c r="BH58">
        <v>8.86</v>
      </c>
      <c r="BI58">
        <v>2016</v>
      </c>
      <c r="BJ58">
        <v>1</v>
      </c>
      <c r="BL58">
        <v>9</v>
      </c>
      <c r="BN58" t="s">
        <v>170</v>
      </c>
      <c r="BO58" t="s">
        <v>1522</v>
      </c>
      <c r="BP58" t="s">
        <v>1523</v>
      </c>
      <c r="BQ58" t="s">
        <v>1524</v>
      </c>
      <c r="BR58">
        <v>93.5</v>
      </c>
      <c r="BS58">
        <v>9.35</v>
      </c>
      <c r="BT58">
        <v>2018</v>
      </c>
      <c r="BU58">
        <v>14</v>
      </c>
      <c r="BW58">
        <v>47</v>
      </c>
      <c r="BY58" t="s">
        <v>178</v>
      </c>
      <c r="CF58" t="s">
        <v>170</v>
      </c>
      <c r="CG58" t="s">
        <v>1524</v>
      </c>
      <c r="CH58" t="s">
        <v>1522</v>
      </c>
      <c r="CI58" t="s">
        <v>186</v>
      </c>
      <c r="CJ58">
        <v>2025</v>
      </c>
      <c r="CL58" t="s">
        <v>170</v>
      </c>
      <c r="CN58" t="s">
        <v>170</v>
      </c>
      <c r="CO58" t="s">
        <v>1525</v>
      </c>
      <c r="CP58" t="s">
        <v>1526</v>
      </c>
      <c r="CQ58" t="s">
        <v>170</v>
      </c>
      <c r="CR58">
        <v>4</v>
      </c>
      <c r="CS58">
        <v>0</v>
      </c>
      <c r="CT58">
        <v>3</v>
      </c>
      <c r="CU58" t="s">
        <v>1527</v>
      </c>
      <c r="CV58" t="s">
        <v>178</v>
      </c>
      <c r="CZ58" t="s">
        <v>178</v>
      </c>
      <c r="DB58" t="s">
        <v>1528</v>
      </c>
      <c r="DC58" t="s">
        <v>190</v>
      </c>
      <c r="DD58" t="s">
        <v>170</v>
      </c>
      <c r="DE58" t="s">
        <v>1529</v>
      </c>
      <c r="DF58" t="s">
        <v>178</v>
      </c>
      <c r="DL58" t="s">
        <v>170</v>
      </c>
      <c r="DM58" t="s">
        <v>1530</v>
      </c>
      <c r="DN58" t="s">
        <v>178</v>
      </c>
      <c r="DP58" t="s">
        <v>1531</v>
      </c>
      <c r="DQ58" t="s">
        <v>237</v>
      </c>
      <c r="DR58" t="str">
        <f>HYPERLINK("https://nconnect.nicmar.ac.in/pdf/985_resume_1772568559.pdf/Y2FyZWVy","View Resume")</f>
        <v>0</v>
      </c>
      <c r="DS58" t="s">
        <v>613</v>
      </c>
    </row>
    <row r="59" spans="1:158">
      <c r="A59" t="s">
        <v>158</v>
      </c>
      <c r="B59" t="s">
        <v>159</v>
      </c>
      <c r="C59" t="s">
        <v>160</v>
      </c>
      <c r="D59" t="s">
        <v>161</v>
      </c>
      <c r="E59" t="s">
        <v>1532</v>
      </c>
      <c r="F59" t="s">
        <v>1533</v>
      </c>
      <c r="G59">
        <v>8792865004</v>
      </c>
      <c r="H59" t="s">
        <v>164</v>
      </c>
      <c r="I59" t="s">
        <v>1534</v>
      </c>
      <c r="J59" t="s">
        <v>166</v>
      </c>
      <c r="K59" t="s">
        <v>1535</v>
      </c>
      <c r="L59" t="s">
        <v>1536</v>
      </c>
      <c r="M59" t="s">
        <v>1537</v>
      </c>
      <c r="N59" t="s">
        <v>178</v>
      </c>
      <c r="AI59" t="s">
        <v>1538</v>
      </c>
      <c r="AJ59" t="s">
        <v>1539</v>
      </c>
      <c r="AK59" t="s">
        <v>1540</v>
      </c>
      <c r="AL59">
        <v>64</v>
      </c>
      <c r="AN59">
        <v>1982</v>
      </c>
      <c r="AO59" t="s">
        <v>170</v>
      </c>
      <c r="AP59" t="s">
        <v>1541</v>
      </c>
      <c r="AQ59" t="s">
        <v>1542</v>
      </c>
      <c r="AR59" t="s">
        <v>1543</v>
      </c>
      <c r="AS59">
        <v>66</v>
      </c>
      <c r="AU59">
        <v>1984</v>
      </c>
      <c r="AV59" t="s">
        <v>178</v>
      </c>
      <c r="BC59" t="s">
        <v>170</v>
      </c>
      <c r="BD59" t="s">
        <v>1544</v>
      </c>
      <c r="BE59" t="s">
        <v>1545</v>
      </c>
      <c r="BF59" t="s">
        <v>181</v>
      </c>
      <c r="BG59">
        <v>62</v>
      </c>
      <c r="BI59">
        <v>1989</v>
      </c>
      <c r="BJ59">
        <v>2</v>
      </c>
      <c r="BL59">
        <v>9</v>
      </c>
      <c r="BN59" t="s">
        <v>170</v>
      </c>
      <c r="BO59" t="s">
        <v>1546</v>
      </c>
      <c r="BP59" t="s">
        <v>1542</v>
      </c>
      <c r="BQ59" t="s">
        <v>161</v>
      </c>
      <c r="BR59">
        <v>64</v>
      </c>
      <c r="BT59">
        <v>1993</v>
      </c>
      <c r="BU59">
        <v>12</v>
      </c>
      <c r="BW59">
        <v>15</v>
      </c>
      <c r="BY59" t="s">
        <v>178</v>
      </c>
      <c r="CF59" t="s">
        <v>178</v>
      </c>
      <c r="CL59" t="s">
        <v>178</v>
      </c>
      <c r="CN59" t="s">
        <v>178</v>
      </c>
      <c r="CP59" t="s">
        <v>1547</v>
      </c>
      <c r="CQ59" t="s">
        <v>178</v>
      </c>
      <c r="CV59" t="s">
        <v>178</v>
      </c>
      <c r="CZ59" t="s">
        <v>178</v>
      </c>
      <c r="DB59" t="s">
        <v>1160</v>
      </c>
      <c r="DC59" t="s">
        <v>1548</v>
      </c>
      <c r="DD59" t="s">
        <v>170</v>
      </c>
      <c r="DE59" t="s">
        <v>1549</v>
      </c>
      <c r="DF59" t="s">
        <v>170</v>
      </c>
      <c r="DG59" t="s">
        <v>1550</v>
      </c>
      <c r="DH59" t="s">
        <v>1550</v>
      </c>
      <c r="DI59" t="s">
        <v>1550</v>
      </c>
      <c r="DJ59" t="s">
        <v>1550</v>
      </c>
      <c r="DK59">
        <v>9</v>
      </c>
      <c r="DL59" t="s">
        <v>170</v>
      </c>
      <c r="DM59" t="s">
        <v>1551</v>
      </c>
      <c r="DN59" t="s">
        <v>178</v>
      </c>
      <c r="DP59" t="s">
        <v>1531</v>
      </c>
      <c r="DQ59" t="s">
        <v>237</v>
      </c>
      <c r="DR59" t="str">
        <f>HYPERLINK("https://nconnect.nicmar.ac.in/pdf/989_resume_1772568553.pdf/Y2FyZWVy","View Resume")</f>
        <v>0</v>
      </c>
      <c r="DS59" t="s">
        <v>1552</v>
      </c>
      <c r="DT59" t="s">
        <v>1553</v>
      </c>
      <c r="DU59" t="s">
        <v>1554</v>
      </c>
      <c r="DV59" t="s">
        <v>1555</v>
      </c>
      <c r="DW59" t="s">
        <v>197</v>
      </c>
      <c r="DX59" t="s">
        <v>573</v>
      </c>
      <c r="DY59" t="s">
        <v>199</v>
      </c>
      <c r="DZ59" t="s">
        <v>1552</v>
      </c>
    </row>
    <row r="60" spans="1:158">
      <c r="A60" t="s">
        <v>1312</v>
      </c>
      <c r="B60" t="s">
        <v>455</v>
      </c>
      <c r="C60" t="s">
        <v>894</v>
      </c>
      <c r="D60" t="s">
        <v>1313</v>
      </c>
      <c r="E60" t="s">
        <v>1532</v>
      </c>
      <c r="F60" t="s">
        <v>1533</v>
      </c>
      <c r="G60">
        <v>8792865004</v>
      </c>
      <c r="H60" t="s">
        <v>164</v>
      </c>
      <c r="I60" t="s">
        <v>1534</v>
      </c>
      <c r="J60" t="s">
        <v>166</v>
      </c>
      <c r="K60" t="s">
        <v>1535</v>
      </c>
      <c r="L60" t="s">
        <v>1536</v>
      </c>
      <c r="M60" t="s">
        <v>1537</v>
      </c>
      <c r="N60" t="s">
        <v>178</v>
      </c>
      <c r="AI60" t="s">
        <v>1538</v>
      </c>
      <c r="AJ60" t="s">
        <v>1539</v>
      </c>
      <c r="AK60" t="s">
        <v>1540</v>
      </c>
      <c r="AL60">
        <v>64</v>
      </c>
      <c r="AN60">
        <v>1982</v>
      </c>
      <c r="AO60" t="s">
        <v>170</v>
      </c>
      <c r="AP60" t="s">
        <v>1541</v>
      </c>
      <c r="AQ60" t="s">
        <v>1542</v>
      </c>
      <c r="AR60" t="s">
        <v>1543</v>
      </c>
      <c r="AS60">
        <v>66</v>
      </c>
      <c r="AU60">
        <v>1984</v>
      </c>
      <c r="AV60" t="s">
        <v>178</v>
      </c>
      <c r="BC60" t="s">
        <v>170</v>
      </c>
      <c r="BD60" t="s">
        <v>1544</v>
      </c>
      <c r="BE60" t="s">
        <v>1545</v>
      </c>
      <c r="BF60" t="s">
        <v>181</v>
      </c>
      <c r="BG60">
        <v>62</v>
      </c>
      <c r="BI60">
        <v>1989</v>
      </c>
      <c r="BJ60">
        <v>2</v>
      </c>
      <c r="BL60">
        <v>9</v>
      </c>
      <c r="BN60" t="s">
        <v>170</v>
      </c>
      <c r="BO60" t="s">
        <v>1546</v>
      </c>
      <c r="BP60" t="s">
        <v>1542</v>
      </c>
      <c r="BQ60" t="s">
        <v>161</v>
      </c>
      <c r="BR60">
        <v>64</v>
      </c>
      <c r="BT60">
        <v>1993</v>
      </c>
      <c r="BU60">
        <v>12</v>
      </c>
      <c r="BW60">
        <v>15</v>
      </c>
      <c r="BY60" t="s">
        <v>178</v>
      </c>
      <c r="CF60" t="s">
        <v>178</v>
      </c>
      <c r="CL60" t="s">
        <v>178</v>
      </c>
      <c r="CN60" t="s">
        <v>178</v>
      </c>
      <c r="CP60" t="s">
        <v>1547</v>
      </c>
      <c r="CQ60" t="s">
        <v>178</v>
      </c>
      <c r="CV60" t="s">
        <v>178</v>
      </c>
      <c r="CZ60" t="s">
        <v>178</v>
      </c>
      <c r="DB60" t="s">
        <v>1160</v>
      </c>
      <c r="DC60" t="s">
        <v>1548</v>
      </c>
      <c r="DD60" t="s">
        <v>170</v>
      </c>
      <c r="DE60" t="s">
        <v>1549</v>
      </c>
      <c r="DF60" t="s">
        <v>170</v>
      </c>
      <c r="DG60" t="s">
        <v>1550</v>
      </c>
      <c r="DH60" t="s">
        <v>1550</v>
      </c>
      <c r="DI60" t="s">
        <v>1550</v>
      </c>
      <c r="DJ60" t="s">
        <v>1550</v>
      </c>
      <c r="DK60">
        <v>9</v>
      </c>
      <c r="DL60" t="s">
        <v>170</v>
      </c>
      <c r="DM60" t="s">
        <v>1551</v>
      </c>
      <c r="DN60" t="s">
        <v>178</v>
      </c>
      <c r="DP60" t="s">
        <v>1556</v>
      </c>
      <c r="DQ60" t="s">
        <v>237</v>
      </c>
      <c r="DR60" t="str">
        <f>HYPERLINK("https://nconnect.nicmar.ac.in/pdf/989_resume_1772568553.pdf/Y2FyZWVy","View Resume")</f>
        <v>0</v>
      </c>
      <c r="DS60" t="s">
        <v>1552</v>
      </c>
      <c r="DT60" t="s">
        <v>1553</v>
      </c>
      <c r="DU60" t="s">
        <v>1554</v>
      </c>
      <c r="DV60" t="s">
        <v>1555</v>
      </c>
      <c r="DW60" t="s">
        <v>197</v>
      </c>
      <c r="DX60" t="s">
        <v>573</v>
      </c>
      <c r="DY60" t="s">
        <v>199</v>
      </c>
      <c r="DZ60" t="s">
        <v>1552</v>
      </c>
    </row>
    <row r="61" spans="1:158">
      <c r="A61" t="s">
        <v>1310</v>
      </c>
      <c r="B61" t="s">
        <v>208</v>
      </c>
      <c r="C61" t="s">
        <v>894</v>
      </c>
      <c r="D61" t="s">
        <v>1311</v>
      </c>
      <c r="E61" t="s">
        <v>1532</v>
      </c>
      <c r="F61" t="s">
        <v>1533</v>
      </c>
      <c r="G61">
        <v>8792865004</v>
      </c>
      <c r="H61" t="s">
        <v>164</v>
      </c>
      <c r="I61" t="s">
        <v>1534</v>
      </c>
      <c r="J61" t="s">
        <v>166</v>
      </c>
      <c r="K61" t="s">
        <v>1535</v>
      </c>
      <c r="L61" t="s">
        <v>1536</v>
      </c>
      <c r="M61" t="s">
        <v>1537</v>
      </c>
      <c r="N61" t="s">
        <v>178</v>
      </c>
      <c r="AI61" t="s">
        <v>1538</v>
      </c>
      <c r="AJ61" t="s">
        <v>1539</v>
      </c>
      <c r="AK61" t="s">
        <v>1540</v>
      </c>
      <c r="AL61">
        <v>64</v>
      </c>
      <c r="AN61">
        <v>1982</v>
      </c>
      <c r="AO61" t="s">
        <v>170</v>
      </c>
      <c r="AP61" t="s">
        <v>1541</v>
      </c>
      <c r="AQ61" t="s">
        <v>1542</v>
      </c>
      <c r="AR61" t="s">
        <v>1543</v>
      </c>
      <c r="AS61">
        <v>66</v>
      </c>
      <c r="AU61">
        <v>1984</v>
      </c>
      <c r="AV61" t="s">
        <v>178</v>
      </c>
      <c r="BC61" t="s">
        <v>170</v>
      </c>
      <c r="BD61" t="s">
        <v>1544</v>
      </c>
      <c r="BE61" t="s">
        <v>1545</v>
      </c>
      <c r="BF61" t="s">
        <v>181</v>
      </c>
      <c r="BG61">
        <v>62</v>
      </c>
      <c r="BI61">
        <v>1989</v>
      </c>
      <c r="BJ61">
        <v>2</v>
      </c>
      <c r="BL61">
        <v>9</v>
      </c>
      <c r="BN61" t="s">
        <v>170</v>
      </c>
      <c r="BO61" t="s">
        <v>1546</v>
      </c>
      <c r="BP61" t="s">
        <v>1542</v>
      </c>
      <c r="BQ61" t="s">
        <v>161</v>
      </c>
      <c r="BR61">
        <v>64</v>
      </c>
      <c r="BT61">
        <v>1993</v>
      </c>
      <c r="BU61">
        <v>12</v>
      </c>
      <c r="BW61">
        <v>15</v>
      </c>
      <c r="BY61" t="s">
        <v>178</v>
      </c>
      <c r="CF61" t="s">
        <v>178</v>
      </c>
      <c r="CL61" t="s">
        <v>178</v>
      </c>
      <c r="CN61" t="s">
        <v>178</v>
      </c>
      <c r="CP61" t="s">
        <v>1547</v>
      </c>
      <c r="CQ61" t="s">
        <v>178</v>
      </c>
      <c r="CV61" t="s">
        <v>178</v>
      </c>
      <c r="CZ61" t="s">
        <v>178</v>
      </c>
      <c r="DB61" t="s">
        <v>1160</v>
      </c>
      <c r="DC61" t="s">
        <v>1548</v>
      </c>
      <c r="DD61" t="s">
        <v>170</v>
      </c>
      <c r="DE61" t="s">
        <v>1549</v>
      </c>
      <c r="DF61" t="s">
        <v>170</v>
      </c>
      <c r="DG61" t="s">
        <v>1550</v>
      </c>
      <c r="DH61" t="s">
        <v>1550</v>
      </c>
      <c r="DI61" t="s">
        <v>1550</v>
      </c>
      <c r="DJ61" t="s">
        <v>1550</v>
      </c>
      <c r="DK61">
        <v>9</v>
      </c>
      <c r="DL61" t="s">
        <v>170</v>
      </c>
      <c r="DM61" t="s">
        <v>1551</v>
      </c>
      <c r="DN61" t="s">
        <v>178</v>
      </c>
      <c r="DP61" t="s">
        <v>1557</v>
      </c>
      <c r="DQ61" t="s">
        <v>237</v>
      </c>
      <c r="DR61" t="str">
        <f>HYPERLINK("https://nconnect.nicmar.ac.in/pdf/989_resume_1772568553.pdf/Y2FyZWVy","View Resume")</f>
        <v>0</v>
      </c>
      <c r="DS61" t="s">
        <v>1552</v>
      </c>
      <c r="DT61" t="s">
        <v>1553</v>
      </c>
      <c r="DU61" t="s">
        <v>1554</v>
      </c>
      <c r="DV61" t="s">
        <v>1555</v>
      </c>
      <c r="DW61" t="s">
        <v>197</v>
      </c>
      <c r="DX61" t="s">
        <v>573</v>
      </c>
      <c r="DY61" t="s">
        <v>199</v>
      </c>
      <c r="DZ61" t="s">
        <v>1552</v>
      </c>
    </row>
    <row r="62" spans="1:158">
      <c r="A62" t="s">
        <v>825</v>
      </c>
      <c r="B62" t="s">
        <v>455</v>
      </c>
      <c r="C62" t="s">
        <v>160</v>
      </c>
      <c r="D62" t="s">
        <v>826</v>
      </c>
      <c r="E62" t="s">
        <v>1532</v>
      </c>
      <c r="F62" t="s">
        <v>1533</v>
      </c>
      <c r="G62">
        <v>8792865004</v>
      </c>
      <c r="H62" t="s">
        <v>164</v>
      </c>
      <c r="I62" t="s">
        <v>1534</v>
      </c>
      <c r="J62" t="s">
        <v>166</v>
      </c>
      <c r="K62" t="s">
        <v>1535</v>
      </c>
      <c r="L62" t="s">
        <v>1536</v>
      </c>
      <c r="M62" t="s">
        <v>1537</v>
      </c>
      <c r="N62" t="s">
        <v>178</v>
      </c>
      <c r="AI62" t="s">
        <v>1538</v>
      </c>
      <c r="AJ62" t="s">
        <v>1539</v>
      </c>
      <c r="AK62" t="s">
        <v>1540</v>
      </c>
      <c r="AL62">
        <v>64</v>
      </c>
      <c r="AN62">
        <v>1982</v>
      </c>
      <c r="AO62" t="s">
        <v>170</v>
      </c>
      <c r="AP62" t="s">
        <v>1541</v>
      </c>
      <c r="AQ62" t="s">
        <v>1542</v>
      </c>
      <c r="AR62" t="s">
        <v>1543</v>
      </c>
      <c r="AS62">
        <v>66</v>
      </c>
      <c r="AU62">
        <v>1984</v>
      </c>
      <c r="AV62" t="s">
        <v>178</v>
      </c>
      <c r="BC62" t="s">
        <v>170</v>
      </c>
      <c r="BD62" t="s">
        <v>1544</v>
      </c>
      <c r="BE62" t="s">
        <v>1545</v>
      </c>
      <c r="BF62" t="s">
        <v>181</v>
      </c>
      <c r="BG62">
        <v>62</v>
      </c>
      <c r="BI62">
        <v>1989</v>
      </c>
      <c r="BJ62">
        <v>2</v>
      </c>
      <c r="BL62">
        <v>9</v>
      </c>
      <c r="BN62" t="s">
        <v>170</v>
      </c>
      <c r="BO62" t="s">
        <v>1546</v>
      </c>
      <c r="BP62" t="s">
        <v>1542</v>
      </c>
      <c r="BQ62" t="s">
        <v>161</v>
      </c>
      <c r="BR62">
        <v>64</v>
      </c>
      <c r="BT62">
        <v>1993</v>
      </c>
      <c r="BU62">
        <v>12</v>
      </c>
      <c r="BW62">
        <v>15</v>
      </c>
      <c r="BY62" t="s">
        <v>178</v>
      </c>
      <c r="CF62" t="s">
        <v>178</v>
      </c>
      <c r="CL62" t="s">
        <v>178</v>
      </c>
      <c r="CN62" t="s">
        <v>178</v>
      </c>
      <c r="CP62" t="s">
        <v>1547</v>
      </c>
      <c r="CQ62" t="s">
        <v>178</v>
      </c>
      <c r="CV62" t="s">
        <v>178</v>
      </c>
      <c r="CZ62" t="s">
        <v>178</v>
      </c>
      <c r="DB62" t="s">
        <v>1160</v>
      </c>
      <c r="DC62" t="s">
        <v>1548</v>
      </c>
      <c r="DD62" t="s">
        <v>170</v>
      </c>
      <c r="DE62" t="s">
        <v>1549</v>
      </c>
      <c r="DF62" t="s">
        <v>170</v>
      </c>
      <c r="DG62" t="s">
        <v>1550</v>
      </c>
      <c r="DH62" t="s">
        <v>1550</v>
      </c>
      <c r="DI62" t="s">
        <v>1550</v>
      </c>
      <c r="DJ62" t="s">
        <v>1550</v>
      </c>
      <c r="DK62">
        <v>9</v>
      </c>
      <c r="DL62" t="s">
        <v>170</v>
      </c>
      <c r="DM62" t="s">
        <v>1551</v>
      </c>
      <c r="DN62" t="s">
        <v>178</v>
      </c>
      <c r="DP62" t="s">
        <v>1557</v>
      </c>
      <c r="DQ62" t="s">
        <v>237</v>
      </c>
      <c r="DR62" t="str">
        <f>HYPERLINK("https://nconnect.nicmar.ac.in/pdf/989_resume_1772568553.pdf/Y2FyZWVy","View Resume")</f>
        <v>0</v>
      </c>
      <c r="DS62" t="s">
        <v>1552</v>
      </c>
      <c r="DT62" t="s">
        <v>1553</v>
      </c>
      <c r="DU62" t="s">
        <v>1554</v>
      </c>
      <c r="DV62" t="s">
        <v>1555</v>
      </c>
      <c r="DW62" t="s">
        <v>197</v>
      </c>
      <c r="DX62" t="s">
        <v>573</v>
      </c>
      <c r="DY62" t="s">
        <v>199</v>
      </c>
      <c r="DZ62" t="s">
        <v>1552</v>
      </c>
    </row>
    <row r="63" spans="1:158">
      <c r="A63" t="s">
        <v>673</v>
      </c>
      <c r="B63" t="s">
        <v>208</v>
      </c>
      <c r="C63" t="s">
        <v>209</v>
      </c>
      <c r="D63" t="s">
        <v>294</v>
      </c>
      <c r="E63" t="s">
        <v>1558</v>
      </c>
      <c r="F63" t="s">
        <v>1559</v>
      </c>
      <c r="G63">
        <v>8788728113</v>
      </c>
      <c r="H63" t="s">
        <v>213</v>
      </c>
      <c r="I63" t="s">
        <v>1560</v>
      </c>
      <c r="J63" t="s">
        <v>264</v>
      </c>
      <c r="K63" t="s">
        <v>1561</v>
      </c>
      <c r="L63" t="s">
        <v>1562</v>
      </c>
      <c r="M63" t="s">
        <v>1563</v>
      </c>
      <c r="N63" t="s">
        <v>178</v>
      </c>
      <c r="AI63" t="s">
        <v>1564</v>
      </c>
      <c r="AJ63" t="s">
        <v>1565</v>
      </c>
      <c r="AK63" t="s">
        <v>1566</v>
      </c>
      <c r="AL63">
        <v>75.6</v>
      </c>
      <c r="AN63">
        <v>1999</v>
      </c>
      <c r="AO63" t="s">
        <v>170</v>
      </c>
      <c r="AP63" t="s">
        <v>1567</v>
      </c>
      <c r="AQ63" t="s">
        <v>1565</v>
      </c>
      <c r="AR63" t="s">
        <v>1568</v>
      </c>
      <c r="AS63">
        <v>59</v>
      </c>
      <c r="AU63">
        <v>2001</v>
      </c>
      <c r="AV63" t="s">
        <v>178</v>
      </c>
      <c r="BC63" t="s">
        <v>170</v>
      </c>
      <c r="BD63" t="s">
        <v>639</v>
      </c>
      <c r="BE63" t="s">
        <v>1569</v>
      </c>
      <c r="BF63" t="s">
        <v>1570</v>
      </c>
      <c r="BG63">
        <v>59</v>
      </c>
      <c r="BI63">
        <v>2007</v>
      </c>
      <c r="BJ63">
        <v>19</v>
      </c>
      <c r="BK63" t="s">
        <v>1571</v>
      </c>
      <c r="BL63">
        <v>18</v>
      </c>
      <c r="BN63" t="s">
        <v>170</v>
      </c>
      <c r="BO63" t="s">
        <v>639</v>
      </c>
      <c r="BP63" t="s">
        <v>1572</v>
      </c>
      <c r="BQ63" t="s">
        <v>999</v>
      </c>
      <c r="BR63">
        <v>56</v>
      </c>
      <c r="BT63">
        <v>2009</v>
      </c>
      <c r="BU63">
        <v>31</v>
      </c>
      <c r="BV63" t="s">
        <v>1573</v>
      </c>
      <c r="BW63">
        <v>23</v>
      </c>
      <c r="BY63" t="s">
        <v>178</v>
      </c>
      <c r="CF63" t="s">
        <v>170</v>
      </c>
      <c r="CG63" t="s">
        <v>1574</v>
      </c>
      <c r="CH63" t="s">
        <v>1575</v>
      </c>
      <c r="CI63" t="s">
        <v>873</v>
      </c>
      <c r="CK63" t="s">
        <v>178</v>
      </c>
      <c r="CL63" t="s">
        <v>170</v>
      </c>
      <c r="CM63" t="s">
        <v>1576</v>
      </c>
      <c r="CN63" t="s">
        <v>178</v>
      </c>
      <c r="CP63" t="s">
        <v>1577</v>
      </c>
      <c r="CQ63" t="s">
        <v>178</v>
      </c>
      <c r="CV63" t="s">
        <v>178</v>
      </c>
      <c r="CZ63" t="s">
        <v>178</v>
      </c>
      <c r="DB63" t="s">
        <v>1578</v>
      </c>
      <c r="DC63" t="s">
        <v>1579</v>
      </c>
      <c r="DD63" t="s">
        <v>170</v>
      </c>
      <c r="DE63" t="s">
        <v>1580</v>
      </c>
      <c r="DF63" t="s">
        <v>178</v>
      </c>
      <c r="DL63" t="s">
        <v>178</v>
      </c>
      <c r="DN63" t="s">
        <v>178</v>
      </c>
      <c r="DP63" t="s">
        <v>1581</v>
      </c>
      <c r="DQ63" t="s">
        <v>237</v>
      </c>
      <c r="DR63" t="str">
        <f>HYPERLINK("https://nconnect.nicmar.ac.in/pdf/969_resume_1772569450.pdf/Y2FyZWVy","View Resume")</f>
        <v>0</v>
      </c>
      <c r="DS63" t="s">
        <v>1582</v>
      </c>
      <c r="DT63" t="s">
        <v>1583</v>
      </c>
      <c r="DU63" t="s">
        <v>208</v>
      </c>
      <c r="DV63" t="s">
        <v>241</v>
      </c>
      <c r="DW63" t="s">
        <v>242</v>
      </c>
      <c r="DX63" t="s">
        <v>1584</v>
      </c>
      <c r="DY63" t="s">
        <v>199</v>
      </c>
      <c r="DZ63" t="s">
        <v>1582</v>
      </c>
    </row>
    <row r="64" spans="1:158">
      <c r="A64" t="s">
        <v>937</v>
      </c>
      <c r="B64" t="s">
        <v>293</v>
      </c>
      <c r="C64" t="s">
        <v>456</v>
      </c>
      <c r="D64" t="s">
        <v>938</v>
      </c>
      <c r="E64" t="s">
        <v>1585</v>
      </c>
      <c r="F64" t="s">
        <v>1586</v>
      </c>
      <c r="G64">
        <v>7860575591</v>
      </c>
      <c r="H64" t="s">
        <v>164</v>
      </c>
      <c r="I64" t="s">
        <v>1587</v>
      </c>
      <c r="J64" t="s">
        <v>166</v>
      </c>
      <c r="K64" t="s">
        <v>265</v>
      </c>
      <c r="L64" t="s">
        <v>1588</v>
      </c>
      <c r="M64" t="s">
        <v>1589</v>
      </c>
      <c r="N64" t="s">
        <v>178</v>
      </c>
      <c r="AI64" t="s">
        <v>1590</v>
      </c>
      <c r="AJ64" t="s">
        <v>1591</v>
      </c>
      <c r="AK64" t="s">
        <v>1592</v>
      </c>
      <c r="AL64">
        <v>72.3</v>
      </c>
      <c r="AN64">
        <v>1999</v>
      </c>
      <c r="AO64" t="s">
        <v>170</v>
      </c>
      <c r="AP64" t="s">
        <v>1590</v>
      </c>
      <c r="AQ64" t="s">
        <v>1591</v>
      </c>
      <c r="AR64" t="s">
        <v>1593</v>
      </c>
      <c r="AS64">
        <v>65.8</v>
      </c>
      <c r="AU64">
        <v>2001</v>
      </c>
      <c r="AV64" t="s">
        <v>178</v>
      </c>
      <c r="BC64" t="s">
        <v>170</v>
      </c>
      <c r="BD64" t="s">
        <v>1594</v>
      </c>
      <c r="BE64" t="s">
        <v>1595</v>
      </c>
      <c r="BF64" t="s">
        <v>457</v>
      </c>
      <c r="BG64">
        <v>66.1</v>
      </c>
      <c r="BI64">
        <v>2007</v>
      </c>
      <c r="BJ64">
        <v>8</v>
      </c>
      <c r="BL64">
        <v>2</v>
      </c>
      <c r="BN64" t="s">
        <v>170</v>
      </c>
      <c r="BO64" t="s">
        <v>1329</v>
      </c>
      <c r="BP64" t="s">
        <v>1596</v>
      </c>
      <c r="BQ64" t="s">
        <v>1597</v>
      </c>
      <c r="BR64">
        <v>81.5</v>
      </c>
      <c r="BS64">
        <v>8.15</v>
      </c>
      <c r="BT64">
        <v>2012</v>
      </c>
      <c r="BU64">
        <v>31</v>
      </c>
      <c r="BV64" t="s">
        <v>1598</v>
      </c>
      <c r="BW64">
        <v>35</v>
      </c>
      <c r="BY64" t="s">
        <v>178</v>
      </c>
      <c r="CF64" t="s">
        <v>170</v>
      </c>
      <c r="CG64" t="s">
        <v>1599</v>
      </c>
      <c r="CH64" t="s">
        <v>1600</v>
      </c>
      <c r="CI64" t="s">
        <v>186</v>
      </c>
      <c r="CJ64">
        <v>2026</v>
      </c>
      <c r="CL64" t="s">
        <v>178</v>
      </c>
      <c r="CN64" t="s">
        <v>170</v>
      </c>
      <c r="CO64" t="s">
        <v>1601</v>
      </c>
      <c r="CP64" t="s">
        <v>1602</v>
      </c>
      <c r="CQ64" t="s">
        <v>170</v>
      </c>
      <c r="CR64">
        <v>1</v>
      </c>
      <c r="CS64">
        <v>1</v>
      </c>
      <c r="CT64">
        <v>2</v>
      </c>
      <c r="CU64" t="s">
        <v>1603</v>
      </c>
      <c r="CV64" t="s">
        <v>178</v>
      </c>
      <c r="CZ64" t="s">
        <v>178</v>
      </c>
      <c r="DB64" t="s">
        <v>1604</v>
      </c>
      <c r="DC64" t="s">
        <v>1125</v>
      </c>
      <c r="DD64" t="s">
        <v>170</v>
      </c>
      <c r="DE64" t="s">
        <v>1605</v>
      </c>
      <c r="DF64" t="s">
        <v>178</v>
      </c>
      <c r="DL64" t="s">
        <v>178</v>
      </c>
      <c r="DN64" t="s">
        <v>178</v>
      </c>
      <c r="DP64" t="s">
        <v>1606</v>
      </c>
      <c r="DQ64" t="s">
        <v>237</v>
      </c>
      <c r="DR64" t="str">
        <f>HYPERLINK("https://nconnect.nicmar.ac.in/pdf/988_resume_1772572080.pdf/Y2FyZWVy","View Resume")</f>
        <v>0</v>
      </c>
      <c r="DS64" t="s">
        <v>1607</v>
      </c>
      <c r="DT64" t="s">
        <v>1608</v>
      </c>
      <c r="DU64" t="s">
        <v>1609</v>
      </c>
      <c r="DV64" t="s">
        <v>315</v>
      </c>
      <c r="DW64" t="s">
        <v>197</v>
      </c>
      <c r="DX64" t="s">
        <v>1610</v>
      </c>
      <c r="DY64" t="s">
        <v>1611</v>
      </c>
      <c r="DZ64" t="s">
        <v>575</v>
      </c>
      <c r="EA64" t="s">
        <v>1612</v>
      </c>
      <c r="EB64" t="s">
        <v>1609</v>
      </c>
      <c r="EC64" t="s">
        <v>315</v>
      </c>
      <c r="ED64" t="s">
        <v>197</v>
      </c>
      <c r="EE64" t="s">
        <v>1613</v>
      </c>
      <c r="EF64" t="s">
        <v>1614</v>
      </c>
      <c r="EG64" t="s">
        <v>617</v>
      </c>
      <c r="EH64" t="s">
        <v>1612</v>
      </c>
      <c r="EI64" t="s">
        <v>1609</v>
      </c>
      <c r="EJ64" t="s">
        <v>315</v>
      </c>
      <c r="EK64" t="s">
        <v>197</v>
      </c>
      <c r="EL64" t="s">
        <v>1615</v>
      </c>
      <c r="EM64" t="s">
        <v>671</v>
      </c>
      <c r="EN64" t="s">
        <v>1093</v>
      </c>
      <c r="EO64" t="s">
        <v>1616</v>
      </c>
      <c r="EP64" t="s">
        <v>1617</v>
      </c>
      <c r="EQ64" t="s">
        <v>1618</v>
      </c>
      <c r="ER64" t="s">
        <v>197</v>
      </c>
      <c r="ES64" t="s">
        <v>1272</v>
      </c>
      <c r="ET64" t="s">
        <v>1619</v>
      </c>
      <c r="EU64" t="s">
        <v>672</v>
      </c>
      <c r="EV64" t="s">
        <v>1620</v>
      </c>
      <c r="EW64" t="s">
        <v>1621</v>
      </c>
      <c r="EX64" t="s">
        <v>1622</v>
      </c>
      <c r="EY64" t="s">
        <v>242</v>
      </c>
      <c r="EZ64" t="s">
        <v>1623</v>
      </c>
      <c r="FA64" t="s">
        <v>1624</v>
      </c>
      <c r="FB64" t="s">
        <v>1625</v>
      </c>
    </row>
    <row r="65" spans="1:158">
      <c r="A65" t="s">
        <v>494</v>
      </c>
      <c r="B65" t="s">
        <v>455</v>
      </c>
      <c r="C65" t="s">
        <v>456</v>
      </c>
      <c r="D65" t="s">
        <v>495</v>
      </c>
      <c r="E65" t="s">
        <v>1626</v>
      </c>
      <c r="F65" t="s">
        <v>1627</v>
      </c>
      <c r="G65">
        <v>9480514805</v>
      </c>
      <c r="H65" t="s">
        <v>164</v>
      </c>
      <c r="I65" t="s">
        <v>1628</v>
      </c>
      <c r="J65" t="s">
        <v>166</v>
      </c>
      <c r="K65" t="s">
        <v>1629</v>
      </c>
      <c r="L65" t="s">
        <v>1630</v>
      </c>
      <c r="M65" t="s">
        <v>1631</v>
      </c>
      <c r="N65" t="s">
        <v>178</v>
      </c>
      <c r="AI65" t="s">
        <v>1632</v>
      </c>
      <c r="AJ65" t="s">
        <v>174</v>
      </c>
      <c r="AK65" t="s">
        <v>1633</v>
      </c>
      <c r="AL65">
        <v>87.6</v>
      </c>
      <c r="AN65">
        <v>1996</v>
      </c>
      <c r="AO65" t="s">
        <v>170</v>
      </c>
      <c r="AP65" t="s">
        <v>1632</v>
      </c>
      <c r="AQ65" t="s">
        <v>174</v>
      </c>
      <c r="AR65" t="s">
        <v>1634</v>
      </c>
      <c r="AS65">
        <v>73.0</v>
      </c>
      <c r="AU65">
        <v>1998</v>
      </c>
      <c r="AV65" t="s">
        <v>178</v>
      </c>
      <c r="BC65" t="s">
        <v>170</v>
      </c>
      <c r="BD65" t="s">
        <v>1635</v>
      </c>
      <c r="BE65" t="s">
        <v>1636</v>
      </c>
      <c r="BF65" t="s">
        <v>1637</v>
      </c>
      <c r="BG65">
        <v>72.59</v>
      </c>
      <c r="BI65">
        <v>2003</v>
      </c>
      <c r="BJ65">
        <v>8</v>
      </c>
      <c r="BL65">
        <v>2</v>
      </c>
      <c r="BN65" t="s">
        <v>170</v>
      </c>
      <c r="BO65" t="s">
        <v>1638</v>
      </c>
      <c r="BP65" t="s">
        <v>1639</v>
      </c>
      <c r="BQ65" t="s">
        <v>1640</v>
      </c>
      <c r="BR65">
        <v>0</v>
      </c>
      <c r="BS65">
        <v>8.65</v>
      </c>
      <c r="BT65">
        <v>2006</v>
      </c>
      <c r="BU65">
        <v>24</v>
      </c>
      <c r="BW65">
        <v>35</v>
      </c>
      <c r="BY65" t="s">
        <v>178</v>
      </c>
      <c r="CF65" t="s">
        <v>178</v>
      </c>
      <c r="CJ65">
        <v>2014</v>
      </c>
      <c r="CL65" t="s">
        <v>170</v>
      </c>
      <c r="CM65" t="s">
        <v>1641</v>
      </c>
      <c r="CN65" t="s">
        <v>170</v>
      </c>
      <c r="CO65" t="s">
        <v>1642</v>
      </c>
      <c r="CP65" t="s">
        <v>1643</v>
      </c>
      <c r="CQ65" t="s">
        <v>170</v>
      </c>
      <c r="CR65" t="s">
        <v>1644</v>
      </c>
      <c r="CS65" t="s">
        <v>1645</v>
      </c>
      <c r="CV65" t="s">
        <v>170</v>
      </c>
      <c r="CW65" t="s">
        <v>1646</v>
      </c>
      <c r="CX65" t="s">
        <v>186</v>
      </c>
      <c r="CY65">
        <v>2015</v>
      </c>
      <c r="CZ65" t="s">
        <v>178</v>
      </c>
      <c r="DC65" t="s">
        <v>1647</v>
      </c>
      <c r="DD65" t="s">
        <v>170</v>
      </c>
      <c r="DE65" t="s">
        <v>1648</v>
      </c>
      <c r="DF65" t="s">
        <v>178</v>
      </c>
      <c r="DL65" t="s">
        <v>178</v>
      </c>
      <c r="DN65" t="s">
        <v>170</v>
      </c>
      <c r="DO65" t="s">
        <v>1649</v>
      </c>
      <c r="DP65" t="s">
        <v>1650</v>
      </c>
      <c r="DQ65" t="str">
        <f>HYPERLINK("https://nconnect.nicmar.ac.in/storage/profile/69a6a9aad37a5.png","Download")</f>
        <v>0</v>
      </c>
      <c r="DR65" t="str">
        <f>HYPERLINK("https://nconnect.nicmar.ac.in/pdf/929_resume_1772544517.pdf/Y2FyZWVy","View Resume")</f>
        <v>0</v>
      </c>
      <c r="DS65" t="s">
        <v>1651</v>
      </c>
      <c r="DT65" t="s">
        <v>1652</v>
      </c>
      <c r="DU65" t="s">
        <v>1648</v>
      </c>
      <c r="DV65" t="s">
        <v>753</v>
      </c>
      <c r="DW65" t="s">
        <v>197</v>
      </c>
      <c r="DX65" t="s">
        <v>1653</v>
      </c>
      <c r="DY65" t="s">
        <v>398</v>
      </c>
      <c r="DZ65" t="s">
        <v>1654</v>
      </c>
      <c r="EA65" t="s">
        <v>1655</v>
      </c>
      <c r="EB65" t="s">
        <v>1505</v>
      </c>
      <c r="EC65" t="s">
        <v>753</v>
      </c>
      <c r="ED65" t="s">
        <v>197</v>
      </c>
      <c r="EE65" t="s">
        <v>1445</v>
      </c>
      <c r="EF65" t="s">
        <v>1653</v>
      </c>
      <c r="EG65" t="s">
        <v>1656</v>
      </c>
      <c r="EH65" t="s">
        <v>1657</v>
      </c>
      <c r="EI65" t="s">
        <v>1505</v>
      </c>
      <c r="EJ65" t="s">
        <v>252</v>
      </c>
      <c r="EK65" t="s">
        <v>197</v>
      </c>
      <c r="EL65" t="s">
        <v>1658</v>
      </c>
      <c r="EM65" t="s">
        <v>1659</v>
      </c>
      <c r="EN65" t="s">
        <v>355</v>
      </c>
      <c r="EO65" t="s">
        <v>1660</v>
      </c>
      <c r="EP65" t="s">
        <v>1661</v>
      </c>
      <c r="EQ65" t="s">
        <v>1662</v>
      </c>
      <c r="ER65" t="s">
        <v>197</v>
      </c>
      <c r="ES65" t="s">
        <v>1663</v>
      </c>
      <c r="ET65" t="s">
        <v>1658</v>
      </c>
      <c r="EU65" t="s">
        <v>892</v>
      </c>
      <c r="EV65" t="s">
        <v>1664</v>
      </c>
      <c r="EW65" t="s">
        <v>1665</v>
      </c>
      <c r="EX65" t="s">
        <v>890</v>
      </c>
      <c r="EY65" t="s">
        <v>242</v>
      </c>
      <c r="EZ65" t="s">
        <v>1666</v>
      </c>
      <c r="FA65" t="s">
        <v>1667</v>
      </c>
      <c r="FB65" t="s">
        <v>255</v>
      </c>
    </row>
    <row r="66" spans="1:158">
      <c r="A66" t="s">
        <v>1668</v>
      </c>
      <c r="B66" t="s">
        <v>208</v>
      </c>
      <c r="C66" t="s">
        <v>172</v>
      </c>
      <c r="D66" t="s">
        <v>1669</v>
      </c>
      <c r="E66" t="s">
        <v>1670</v>
      </c>
      <c r="F66" t="s">
        <v>1671</v>
      </c>
      <c r="G66">
        <v>9496883201</v>
      </c>
      <c r="H66" t="s">
        <v>213</v>
      </c>
      <c r="I66" t="s">
        <v>1672</v>
      </c>
      <c r="J66" t="s">
        <v>166</v>
      </c>
      <c r="K66" t="s">
        <v>1673</v>
      </c>
      <c r="L66" t="s">
        <v>1674</v>
      </c>
      <c r="M66" t="s">
        <v>1675</v>
      </c>
      <c r="N66" t="s">
        <v>178</v>
      </c>
      <c r="AI66" t="s">
        <v>1676</v>
      </c>
      <c r="AJ66" t="s">
        <v>1677</v>
      </c>
      <c r="AK66" t="s">
        <v>1456</v>
      </c>
      <c r="AL66">
        <v>96.4</v>
      </c>
      <c r="AN66">
        <v>2009</v>
      </c>
      <c r="AO66" t="s">
        <v>170</v>
      </c>
      <c r="AP66" t="s">
        <v>1676</v>
      </c>
      <c r="AQ66" t="s">
        <v>1677</v>
      </c>
      <c r="AR66" t="s">
        <v>1678</v>
      </c>
      <c r="AS66">
        <v>95.6</v>
      </c>
      <c r="AU66">
        <v>2011</v>
      </c>
      <c r="AV66" t="s">
        <v>178</v>
      </c>
      <c r="BC66" t="s">
        <v>170</v>
      </c>
      <c r="BD66" t="s">
        <v>1679</v>
      </c>
      <c r="BE66" t="s">
        <v>1680</v>
      </c>
      <c r="BF66" t="s">
        <v>1681</v>
      </c>
      <c r="BG66">
        <v>89.31</v>
      </c>
      <c r="BI66">
        <v>2015</v>
      </c>
      <c r="BJ66">
        <v>19</v>
      </c>
      <c r="BK66" t="s">
        <v>1682</v>
      </c>
      <c r="BL66">
        <v>53</v>
      </c>
      <c r="BM66" t="s">
        <v>1683</v>
      </c>
      <c r="BN66" t="s">
        <v>170</v>
      </c>
      <c r="BO66" t="s">
        <v>1684</v>
      </c>
      <c r="BP66" t="s">
        <v>1685</v>
      </c>
      <c r="BQ66" t="s">
        <v>1681</v>
      </c>
      <c r="BR66">
        <v>88.5</v>
      </c>
      <c r="BS66">
        <v>8.85</v>
      </c>
      <c r="BT66">
        <v>2017</v>
      </c>
      <c r="BU66">
        <v>31</v>
      </c>
      <c r="BV66" t="s">
        <v>1686</v>
      </c>
      <c r="BW66">
        <v>53</v>
      </c>
      <c r="BX66" t="s">
        <v>1681</v>
      </c>
      <c r="BY66" t="s">
        <v>178</v>
      </c>
      <c r="CF66" t="s">
        <v>170</v>
      </c>
      <c r="CG66" t="s">
        <v>1687</v>
      </c>
      <c r="CH66" t="s">
        <v>1688</v>
      </c>
      <c r="CI66" t="s">
        <v>186</v>
      </c>
      <c r="CJ66">
        <v>2025</v>
      </c>
      <c r="CL66" t="s">
        <v>178</v>
      </c>
      <c r="CN66" t="s">
        <v>170</v>
      </c>
      <c r="CO66" t="s">
        <v>1689</v>
      </c>
      <c r="CP66" t="s">
        <v>1690</v>
      </c>
      <c r="CQ66" t="s">
        <v>170</v>
      </c>
      <c r="CR66" t="s">
        <v>1691</v>
      </c>
      <c r="CS66">
        <v>0</v>
      </c>
      <c r="CT66">
        <v>0</v>
      </c>
      <c r="CU66" t="s">
        <v>1692</v>
      </c>
      <c r="CV66" t="s">
        <v>170</v>
      </c>
      <c r="CW66" t="s">
        <v>1693</v>
      </c>
      <c r="CX66" t="s">
        <v>186</v>
      </c>
      <c r="CY66">
        <v>2018</v>
      </c>
      <c r="CZ66" t="s">
        <v>178</v>
      </c>
      <c r="DB66" t="s">
        <v>606</v>
      </c>
      <c r="DC66" t="s">
        <v>1125</v>
      </c>
      <c r="DD66" t="s">
        <v>178</v>
      </c>
      <c r="DF66" t="s">
        <v>178</v>
      </c>
      <c r="DL66" t="s">
        <v>178</v>
      </c>
      <c r="DN66" t="s">
        <v>178</v>
      </c>
      <c r="DP66" t="s">
        <v>1694</v>
      </c>
      <c r="DQ66" t="s">
        <v>237</v>
      </c>
      <c r="DR66" t="str">
        <f>HYPERLINK("https://nconnect.nicmar.ac.in/pdf/993_resume_1772593866.pdf/Y2FyZWVy","View Resume")</f>
        <v>0</v>
      </c>
      <c r="DS66" t="s">
        <v>402</v>
      </c>
      <c r="DT66" t="s">
        <v>1688</v>
      </c>
      <c r="DU66" t="s">
        <v>1695</v>
      </c>
      <c r="DV66" t="s">
        <v>1696</v>
      </c>
      <c r="DW66" t="s">
        <v>242</v>
      </c>
      <c r="DX66" t="s">
        <v>1092</v>
      </c>
      <c r="DY66" t="s">
        <v>1697</v>
      </c>
      <c r="DZ66" t="s">
        <v>394</v>
      </c>
      <c r="EA66" t="s">
        <v>1688</v>
      </c>
      <c r="EB66" t="s">
        <v>1698</v>
      </c>
      <c r="EC66" t="s">
        <v>1696</v>
      </c>
      <c r="ED66" t="s">
        <v>242</v>
      </c>
      <c r="EE66" t="s">
        <v>573</v>
      </c>
      <c r="EF66" t="s">
        <v>1092</v>
      </c>
      <c r="EG66" t="s">
        <v>1093</v>
      </c>
    </row>
    <row r="67" spans="1:158">
      <c r="A67" t="s">
        <v>893</v>
      </c>
      <c r="B67" t="s">
        <v>208</v>
      </c>
      <c r="C67" t="s">
        <v>894</v>
      </c>
      <c r="D67" t="s">
        <v>895</v>
      </c>
      <c r="E67" t="s">
        <v>1699</v>
      </c>
      <c r="F67" t="s">
        <v>1700</v>
      </c>
      <c r="G67">
        <v>9405103574</v>
      </c>
      <c r="H67" t="s">
        <v>213</v>
      </c>
      <c r="I67" t="s">
        <v>1701</v>
      </c>
      <c r="J67" t="s">
        <v>166</v>
      </c>
      <c r="K67" t="s">
        <v>167</v>
      </c>
      <c r="L67" t="s">
        <v>1702</v>
      </c>
      <c r="M67" t="s">
        <v>1703</v>
      </c>
      <c r="N67" t="s">
        <v>178</v>
      </c>
      <c r="AI67" t="s">
        <v>1704</v>
      </c>
      <c r="AJ67" t="s">
        <v>1705</v>
      </c>
      <c r="AK67" t="s">
        <v>1706</v>
      </c>
      <c r="AL67">
        <v>73.46</v>
      </c>
      <c r="AN67">
        <v>2000</v>
      </c>
      <c r="AO67" t="s">
        <v>170</v>
      </c>
      <c r="AP67" t="s">
        <v>1707</v>
      </c>
      <c r="AQ67" t="s">
        <v>1705</v>
      </c>
      <c r="AR67" t="s">
        <v>1708</v>
      </c>
      <c r="AS67">
        <v>54.5</v>
      </c>
      <c r="AU67">
        <v>2002</v>
      </c>
      <c r="AV67" t="s">
        <v>178</v>
      </c>
      <c r="BC67" t="s">
        <v>170</v>
      </c>
      <c r="BD67" t="s">
        <v>1709</v>
      </c>
      <c r="BE67" t="s">
        <v>1710</v>
      </c>
      <c r="BF67" t="s">
        <v>1711</v>
      </c>
      <c r="BG67">
        <v>61.81</v>
      </c>
      <c r="BI67">
        <v>2008</v>
      </c>
      <c r="BJ67">
        <v>8</v>
      </c>
      <c r="BL67">
        <v>2</v>
      </c>
      <c r="BN67" t="s">
        <v>170</v>
      </c>
      <c r="BO67" t="s">
        <v>1712</v>
      </c>
      <c r="BP67" t="s">
        <v>1713</v>
      </c>
      <c r="BQ67" t="s">
        <v>1714</v>
      </c>
      <c r="BR67">
        <v>78.5</v>
      </c>
      <c r="BS67">
        <v>7.85</v>
      </c>
      <c r="BT67">
        <v>2010</v>
      </c>
      <c r="BU67">
        <v>24</v>
      </c>
      <c r="BW67">
        <v>53</v>
      </c>
      <c r="BX67" t="s">
        <v>1715</v>
      </c>
      <c r="BY67" t="s">
        <v>178</v>
      </c>
      <c r="CF67" t="s">
        <v>178</v>
      </c>
      <c r="CL67" t="s">
        <v>178</v>
      </c>
      <c r="CN67" t="s">
        <v>170</v>
      </c>
      <c r="CO67" t="s">
        <v>1716</v>
      </c>
      <c r="CP67" t="s">
        <v>1717</v>
      </c>
      <c r="CQ67" t="s">
        <v>170</v>
      </c>
      <c r="CR67" t="s">
        <v>606</v>
      </c>
      <c r="CS67" t="s">
        <v>606</v>
      </c>
      <c r="CT67">
        <v>2</v>
      </c>
      <c r="CU67" t="s">
        <v>1718</v>
      </c>
      <c r="CV67" t="s">
        <v>178</v>
      </c>
      <c r="CZ67" t="s">
        <v>178</v>
      </c>
      <c r="DB67" t="s">
        <v>1719</v>
      </c>
      <c r="DC67" t="s">
        <v>1720</v>
      </c>
      <c r="DD67" t="s">
        <v>170</v>
      </c>
      <c r="DE67" t="s">
        <v>1721</v>
      </c>
      <c r="DF67" t="s">
        <v>178</v>
      </c>
      <c r="DL67" t="s">
        <v>170</v>
      </c>
      <c r="DM67" t="s">
        <v>1722</v>
      </c>
      <c r="DN67" t="s">
        <v>178</v>
      </c>
      <c r="DP67" t="s">
        <v>1723</v>
      </c>
      <c r="DQ67" t="s">
        <v>237</v>
      </c>
      <c r="DR67" t="str">
        <f>HYPERLINK("https://nconnect.nicmar.ac.in/pdf/350_resume_1771588570.pdf/Y2FyZWVy","View Resume")</f>
        <v>0</v>
      </c>
      <c r="DS67" t="s">
        <v>1724</v>
      </c>
      <c r="DT67" t="s">
        <v>1725</v>
      </c>
      <c r="DU67" t="s">
        <v>1726</v>
      </c>
      <c r="DV67" t="s">
        <v>241</v>
      </c>
      <c r="DW67" t="s">
        <v>242</v>
      </c>
      <c r="DX67" t="s">
        <v>621</v>
      </c>
      <c r="DY67" t="s">
        <v>199</v>
      </c>
      <c r="DZ67" t="s">
        <v>1727</v>
      </c>
      <c r="EA67" t="s">
        <v>1728</v>
      </c>
      <c r="EB67" t="s">
        <v>1726</v>
      </c>
      <c r="EC67" t="s">
        <v>241</v>
      </c>
      <c r="ED67" t="s">
        <v>242</v>
      </c>
      <c r="EE67" t="s">
        <v>401</v>
      </c>
      <c r="EF67" t="s">
        <v>667</v>
      </c>
      <c r="EG67" t="s">
        <v>1169</v>
      </c>
      <c r="EH67" t="s">
        <v>1729</v>
      </c>
      <c r="EI67" t="s">
        <v>1730</v>
      </c>
      <c r="EJ67" t="s">
        <v>890</v>
      </c>
      <c r="EK67" t="s">
        <v>197</v>
      </c>
      <c r="EL67" t="s">
        <v>1731</v>
      </c>
      <c r="EM67" t="s">
        <v>1049</v>
      </c>
      <c r="EN67" t="s">
        <v>892</v>
      </c>
      <c r="EO67" t="s">
        <v>1732</v>
      </c>
      <c r="EP67" t="s">
        <v>1733</v>
      </c>
      <c r="EQ67" t="s">
        <v>890</v>
      </c>
      <c r="ER67" t="s">
        <v>197</v>
      </c>
      <c r="ES67" t="s">
        <v>406</v>
      </c>
      <c r="ET67" t="s">
        <v>1734</v>
      </c>
      <c r="EU67" t="s">
        <v>892</v>
      </c>
      <c r="EV67" t="s">
        <v>1735</v>
      </c>
      <c r="EW67" t="s">
        <v>1736</v>
      </c>
      <c r="EX67" t="s">
        <v>890</v>
      </c>
      <c r="EY67" t="s">
        <v>197</v>
      </c>
      <c r="EZ67" t="s">
        <v>1236</v>
      </c>
      <c r="FA67" t="s">
        <v>1737</v>
      </c>
      <c r="FB67" t="s">
        <v>206</v>
      </c>
    </row>
    <row r="68" spans="1:158">
      <c r="A68" t="s">
        <v>673</v>
      </c>
      <c r="B68" t="s">
        <v>208</v>
      </c>
      <c r="C68" t="s">
        <v>209</v>
      </c>
      <c r="D68" t="s">
        <v>294</v>
      </c>
      <c r="E68" t="s">
        <v>1738</v>
      </c>
      <c r="F68" t="s">
        <v>1739</v>
      </c>
      <c r="G68">
        <v>7980185159</v>
      </c>
      <c r="H68" t="s">
        <v>164</v>
      </c>
      <c r="I68" t="s">
        <v>1740</v>
      </c>
      <c r="J68" t="s">
        <v>264</v>
      </c>
      <c r="K68" t="s">
        <v>412</v>
      </c>
      <c r="L68" t="s">
        <v>1741</v>
      </c>
      <c r="M68" t="s">
        <v>1742</v>
      </c>
      <c r="N68" t="s">
        <v>170</v>
      </c>
      <c r="O68" t="s">
        <v>1743</v>
      </c>
      <c r="P68" t="s">
        <v>209</v>
      </c>
      <c r="AI68" t="s">
        <v>1744</v>
      </c>
      <c r="AJ68" t="s">
        <v>1745</v>
      </c>
      <c r="AK68" t="s">
        <v>1746</v>
      </c>
      <c r="AL68">
        <v>79.8</v>
      </c>
      <c r="AM68">
        <v>8.4</v>
      </c>
      <c r="AN68">
        <v>2014</v>
      </c>
      <c r="AO68" t="s">
        <v>170</v>
      </c>
      <c r="AP68" t="s">
        <v>1744</v>
      </c>
      <c r="AQ68" t="s">
        <v>1745</v>
      </c>
      <c r="AR68" t="s">
        <v>1747</v>
      </c>
      <c r="AS68">
        <v>92.8</v>
      </c>
      <c r="AU68">
        <v>2016</v>
      </c>
      <c r="AV68" t="s">
        <v>178</v>
      </c>
      <c r="BC68" t="s">
        <v>170</v>
      </c>
      <c r="BD68" t="s">
        <v>1748</v>
      </c>
      <c r="BE68" t="s">
        <v>1749</v>
      </c>
      <c r="BF68" t="s">
        <v>1750</v>
      </c>
      <c r="BG68">
        <v>71.64</v>
      </c>
      <c r="BI68">
        <v>2019</v>
      </c>
      <c r="BJ68">
        <v>19</v>
      </c>
      <c r="BK68" t="s">
        <v>1751</v>
      </c>
      <c r="BL68">
        <v>23</v>
      </c>
      <c r="BN68" t="s">
        <v>170</v>
      </c>
      <c r="BO68" t="s">
        <v>1752</v>
      </c>
      <c r="BP68" t="s">
        <v>1753</v>
      </c>
      <c r="BQ68" t="s">
        <v>1754</v>
      </c>
      <c r="BR68">
        <v>80</v>
      </c>
      <c r="BT68">
        <v>2023</v>
      </c>
      <c r="BU68">
        <v>31</v>
      </c>
      <c r="BV68" t="s">
        <v>558</v>
      </c>
      <c r="BW68">
        <v>23</v>
      </c>
      <c r="BY68" t="s">
        <v>178</v>
      </c>
      <c r="CF68" t="s">
        <v>170</v>
      </c>
      <c r="CG68" t="s">
        <v>997</v>
      </c>
      <c r="CH68" t="s">
        <v>1755</v>
      </c>
      <c r="CI68" t="s">
        <v>873</v>
      </c>
      <c r="CJ68">
        <v>2023</v>
      </c>
      <c r="CK68" t="s">
        <v>178</v>
      </c>
      <c r="CL68" t="s">
        <v>170</v>
      </c>
      <c r="CM68" t="s">
        <v>1756</v>
      </c>
      <c r="CN68" t="s">
        <v>178</v>
      </c>
      <c r="CP68" t="s">
        <v>1757</v>
      </c>
      <c r="CQ68" t="s">
        <v>170</v>
      </c>
      <c r="CR68">
        <v>0</v>
      </c>
      <c r="CS68">
        <v>3</v>
      </c>
      <c r="CU68" t="s">
        <v>1758</v>
      </c>
      <c r="CV68" t="s">
        <v>178</v>
      </c>
      <c r="CZ68" t="s">
        <v>178</v>
      </c>
      <c r="DB68" t="s">
        <v>189</v>
      </c>
      <c r="DC68" t="s">
        <v>1759</v>
      </c>
      <c r="DD68" t="s">
        <v>170</v>
      </c>
      <c r="DE68" t="s">
        <v>1760</v>
      </c>
      <c r="DF68" t="s">
        <v>170</v>
      </c>
      <c r="DG68">
        <v>4</v>
      </c>
      <c r="DH68">
        <v>0</v>
      </c>
      <c r="DI68">
        <v>0</v>
      </c>
      <c r="DJ68">
        <v>0</v>
      </c>
      <c r="DK68">
        <v>10</v>
      </c>
      <c r="DL68" t="s">
        <v>170</v>
      </c>
      <c r="DM68" t="s">
        <v>1761</v>
      </c>
      <c r="DN68" t="s">
        <v>178</v>
      </c>
      <c r="DP68" t="s">
        <v>1762</v>
      </c>
      <c r="DQ68" t="s">
        <v>237</v>
      </c>
      <c r="DR68" t="str">
        <f>HYPERLINK("https://nconnect.nicmar.ac.in/pdf/945_resume_1772594531.pdf/Y2FyZWVy","View Resume")</f>
        <v>0</v>
      </c>
      <c r="DS68" t="s">
        <v>1763</v>
      </c>
      <c r="DT68" t="s">
        <v>1764</v>
      </c>
      <c r="DU68" t="s">
        <v>208</v>
      </c>
      <c r="DV68" t="s">
        <v>241</v>
      </c>
      <c r="DW68" t="s">
        <v>242</v>
      </c>
      <c r="DX68" t="s">
        <v>358</v>
      </c>
      <c r="DY68" t="s">
        <v>199</v>
      </c>
      <c r="DZ68" t="s">
        <v>394</v>
      </c>
      <c r="EA68" t="s">
        <v>1765</v>
      </c>
      <c r="EB68" t="s">
        <v>208</v>
      </c>
      <c r="EC68" t="s">
        <v>241</v>
      </c>
      <c r="ED68" t="s">
        <v>242</v>
      </c>
      <c r="EE68" t="s">
        <v>530</v>
      </c>
      <c r="EF68" t="s">
        <v>1009</v>
      </c>
      <c r="EG68" t="s">
        <v>575</v>
      </c>
      <c r="EH68" t="s">
        <v>1766</v>
      </c>
      <c r="EI68" t="s">
        <v>1767</v>
      </c>
      <c r="EJ68" t="s">
        <v>442</v>
      </c>
      <c r="EK68" t="s">
        <v>197</v>
      </c>
      <c r="EL68" t="s">
        <v>1501</v>
      </c>
      <c r="EM68" t="s">
        <v>663</v>
      </c>
      <c r="EN68" t="s">
        <v>1093</v>
      </c>
      <c r="EO68" t="s">
        <v>1768</v>
      </c>
      <c r="EP68" t="s">
        <v>1769</v>
      </c>
      <c r="EQ68" t="s">
        <v>1770</v>
      </c>
      <c r="ER68" t="s">
        <v>197</v>
      </c>
      <c r="ES68" t="s">
        <v>1771</v>
      </c>
      <c r="ET68" t="s">
        <v>1404</v>
      </c>
      <c r="EU68" t="s">
        <v>255</v>
      </c>
    </row>
    <row r="69" spans="1:158">
      <c r="A69" t="s">
        <v>292</v>
      </c>
      <c r="B69" t="s">
        <v>293</v>
      </c>
      <c r="C69" t="s">
        <v>209</v>
      </c>
      <c r="D69" t="s">
        <v>294</v>
      </c>
      <c r="E69" t="s">
        <v>1772</v>
      </c>
      <c r="F69" t="s">
        <v>1773</v>
      </c>
      <c r="G69">
        <v>9004426255</v>
      </c>
      <c r="H69" t="s">
        <v>164</v>
      </c>
      <c r="I69" t="s">
        <v>1774</v>
      </c>
      <c r="J69" t="s">
        <v>166</v>
      </c>
      <c r="K69" t="s">
        <v>167</v>
      </c>
      <c r="L69" t="s">
        <v>1775</v>
      </c>
      <c r="M69" t="s">
        <v>1776</v>
      </c>
      <c r="N69" t="s">
        <v>178</v>
      </c>
      <c r="AI69" t="s">
        <v>1777</v>
      </c>
      <c r="AJ69" t="s">
        <v>1213</v>
      </c>
      <c r="AK69" t="s">
        <v>1778</v>
      </c>
      <c r="AL69">
        <v>69</v>
      </c>
      <c r="AN69">
        <v>2001</v>
      </c>
      <c r="AO69" t="s">
        <v>170</v>
      </c>
      <c r="AP69" t="s">
        <v>1779</v>
      </c>
      <c r="AQ69" t="s">
        <v>1213</v>
      </c>
      <c r="AR69" t="s">
        <v>1780</v>
      </c>
      <c r="AS69">
        <v>73</v>
      </c>
      <c r="AU69">
        <v>2003</v>
      </c>
      <c r="AV69" t="s">
        <v>178</v>
      </c>
      <c r="BC69" t="s">
        <v>170</v>
      </c>
      <c r="BD69" t="s">
        <v>1251</v>
      </c>
      <c r="BE69" t="s">
        <v>1779</v>
      </c>
      <c r="BF69" t="s">
        <v>1781</v>
      </c>
      <c r="BG69">
        <v>78</v>
      </c>
      <c r="BI69">
        <v>2006</v>
      </c>
      <c r="BJ69">
        <v>19</v>
      </c>
      <c r="BK69" t="s">
        <v>687</v>
      </c>
      <c r="BL69">
        <v>23</v>
      </c>
      <c r="BN69" t="s">
        <v>170</v>
      </c>
      <c r="BO69" t="s">
        <v>1251</v>
      </c>
      <c r="BP69" t="s">
        <v>1782</v>
      </c>
      <c r="BQ69" t="s">
        <v>1783</v>
      </c>
      <c r="BR69">
        <v>73</v>
      </c>
      <c r="BT69">
        <v>2009</v>
      </c>
      <c r="BU69">
        <v>31</v>
      </c>
      <c r="BV69" t="s">
        <v>690</v>
      </c>
      <c r="BW69">
        <v>23</v>
      </c>
      <c r="BY69" t="s">
        <v>170</v>
      </c>
      <c r="BZ69" t="s">
        <v>1784</v>
      </c>
      <c r="CA69" t="s">
        <v>1785</v>
      </c>
      <c r="CB69" t="s">
        <v>1080</v>
      </c>
      <c r="CC69">
        <v>66</v>
      </c>
      <c r="CE69">
        <v>2013</v>
      </c>
      <c r="CF69" t="s">
        <v>170</v>
      </c>
      <c r="CG69" t="s">
        <v>997</v>
      </c>
      <c r="CH69" t="s">
        <v>1251</v>
      </c>
      <c r="CI69" t="s">
        <v>186</v>
      </c>
      <c r="CJ69">
        <v>2021</v>
      </c>
      <c r="CL69" t="s">
        <v>170</v>
      </c>
      <c r="CM69" t="s">
        <v>1786</v>
      </c>
      <c r="CN69" t="s">
        <v>178</v>
      </c>
      <c r="CP69" t="s">
        <v>1787</v>
      </c>
      <c r="CQ69" t="s">
        <v>170</v>
      </c>
      <c r="CR69">
        <v>6</v>
      </c>
      <c r="CS69">
        <v>1</v>
      </c>
      <c r="CU69" t="s">
        <v>1788</v>
      </c>
      <c r="CV69" t="s">
        <v>170</v>
      </c>
      <c r="CW69" t="s">
        <v>1789</v>
      </c>
      <c r="CX69" t="s">
        <v>186</v>
      </c>
      <c r="CY69">
        <v>2025</v>
      </c>
      <c r="CZ69" t="s">
        <v>170</v>
      </c>
      <c r="DA69" t="s">
        <v>1790</v>
      </c>
      <c r="DB69" t="s">
        <v>1791</v>
      </c>
      <c r="DC69" t="s">
        <v>1792</v>
      </c>
      <c r="DD69" t="s">
        <v>170</v>
      </c>
      <c r="DE69" t="s">
        <v>1793</v>
      </c>
      <c r="DF69" t="s">
        <v>170</v>
      </c>
      <c r="DG69" t="s">
        <v>1794</v>
      </c>
      <c r="DH69" t="s">
        <v>1795</v>
      </c>
      <c r="DI69" t="s">
        <v>1796</v>
      </c>
      <c r="DJ69" t="s">
        <v>1797</v>
      </c>
      <c r="DK69">
        <v>7</v>
      </c>
      <c r="DL69" t="s">
        <v>170</v>
      </c>
      <c r="DM69" t="s">
        <v>1798</v>
      </c>
      <c r="DN69" t="s">
        <v>170</v>
      </c>
      <c r="DO69" t="s">
        <v>1799</v>
      </c>
      <c r="DP69" t="s">
        <v>1800</v>
      </c>
      <c r="DQ69" t="str">
        <f>HYPERLINK("https://nconnect.nicmar.ac.in/storage/profile/6996f80624ac6.png","Download")</f>
        <v>0</v>
      </c>
      <c r="DR69" t="str">
        <f>HYPERLINK("https://nconnect.nicmar.ac.in/pdf/232_resume_1772596619.pdf/Y2FyZWVy","View Resume")</f>
        <v>0</v>
      </c>
      <c r="DS69" t="s">
        <v>933</v>
      </c>
      <c r="DT69" t="s">
        <v>1801</v>
      </c>
      <c r="DU69" t="s">
        <v>293</v>
      </c>
      <c r="DV69" t="s">
        <v>442</v>
      </c>
      <c r="DW69" t="s">
        <v>242</v>
      </c>
      <c r="DX69" t="s">
        <v>1272</v>
      </c>
      <c r="DY69" t="s">
        <v>199</v>
      </c>
      <c r="DZ69" t="s">
        <v>1802</v>
      </c>
      <c r="EA69" t="s">
        <v>1803</v>
      </c>
      <c r="EB69" t="s">
        <v>670</v>
      </c>
      <c r="EC69" t="s">
        <v>442</v>
      </c>
      <c r="ED69" t="s">
        <v>242</v>
      </c>
      <c r="EE69" t="s">
        <v>1804</v>
      </c>
      <c r="EF69" t="s">
        <v>406</v>
      </c>
      <c r="EG69" t="s">
        <v>1169</v>
      </c>
      <c r="EH69" t="s">
        <v>1805</v>
      </c>
      <c r="EI69" t="s">
        <v>670</v>
      </c>
      <c r="EJ69" t="s">
        <v>442</v>
      </c>
      <c r="EK69" t="s">
        <v>242</v>
      </c>
      <c r="EL69" t="s">
        <v>936</v>
      </c>
      <c r="EM69" t="s">
        <v>666</v>
      </c>
      <c r="EN69" t="s">
        <v>819</v>
      </c>
    </row>
    <row r="70" spans="1:158">
      <c r="A70" t="s">
        <v>1312</v>
      </c>
      <c r="B70" t="s">
        <v>455</v>
      </c>
      <c r="C70" t="s">
        <v>894</v>
      </c>
      <c r="D70" t="s">
        <v>1313</v>
      </c>
      <c r="E70" t="s">
        <v>1806</v>
      </c>
      <c r="F70" t="s">
        <v>1807</v>
      </c>
      <c r="G70">
        <v>9890941203</v>
      </c>
      <c r="H70" t="s">
        <v>164</v>
      </c>
      <c r="I70" t="s">
        <v>1808</v>
      </c>
      <c r="J70" t="s">
        <v>166</v>
      </c>
      <c r="K70" t="s">
        <v>1809</v>
      </c>
      <c r="L70" t="s">
        <v>1810</v>
      </c>
      <c r="M70" t="s">
        <v>1811</v>
      </c>
      <c r="N70" t="s">
        <v>170</v>
      </c>
      <c r="O70" t="s">
        <v>1812</v>
      </c>
      <c r="P70" t="s">
        <v>1813</v>
      </c>
      <c r="AI70" t="s">
        <v>1814</v>
      </c>
      <c r="AJ70" t="s">
        <v>1815</v>
      </c>
      <c r="AK70" t="s">
        <v>370</v>
      </c>
      <c r="AL70">
        <v>87.43</v>
      </c>
      <c r="AN70">
        <v>1987</v>
      </c>
      <c r="AO70" t="s">
        <v>170</v>
      </c>
      <c r="AP70" t="s">
        <v>1816</v>
      </c>
      <c r="AQ70" t="s">
        <v>1815</v>
      </c>
      <c r="AR70" t="s">
        <v>833</v>
      </c>
      <c r="AS70">
        <v>74</v>
      </c>
      <c r="AU70">
        <v>1989</v>
      </c>
      <c r="AV70" t="s">
        <v>178</v>
      </c>
      <c r="BC70" t="s">
        <v>170</v>
      </c>
      <c r="BD70" t="s">
        <v>1817</v>
      </c>
      <c r="BE70" t="s">
        <v>1818</v>
      </c>
      <c r="BF70" t="s">
        <v>1819</v>
      </c>
      <c r="BG70">
        <v>62.25</v>
      </c>
      <c r="BI70">
        <v>1993</v>
      </c>
      <c r="BJ70">
        <v>19</v>
      </c>
      <c r="BK70" t="s">
        <v>1820</v>
      </c>
      <c r="BL70">
        <v>53</v>
      </c>
      <c r="BM70" t="s">
        <v>1819</v>
      </c>
      <c r="BN70" t="s">
        <v>170</v>
      </c>
      <c r="BO70" t="s">
        <v>1817</v>
      </c>
      <c r="BP70" t="s">
        <v>1821</v>
      </c>
      <c r="BQ70" t="s">
        <v>370</v>
      </c>
      <c r="BR70">
        <v>60.2</v>
      </c>
      <c r="BT70">
        <v>1996</v>
      </c>
      <c r="BU70">
        <v>31</v>
      </c>
      <c r="BV70" t="s">
        <v>1822</v>
      </c>
      <c r="BW70">
        <v>24</v>
      </c>
      <c r="BY70" t="s">
        <v>178</v>
      </c>
      <c r="BZ70" t="s">
        <v>1823</v>
      </c>
      <c r="CB70" t="s">
        <v>1824</v>
      </c>
      <c r="CC70">
        <v>0</v>
      </c>
      <c r="CE70">
        <v>2019</v>
      </c>
      <c r="CF70" t="s">
        <v>170</v>
      </c>
      <c r="CG70" t="s">
        <v>1825</v>
      </c>
      <c r="CH70" t="s">
        <v>1826</v>
      </c>
      <c r="CI70" t="s">
        <v>186</v>
      </c>
      <c r="CJ70">
        <v>2019</v>
      </c>
      <c r="CL70" t="s">
        <v>170</v>
      </c>
      <c r="CM70" t="s">
        <v>1827</v>
      </c>
      <c r="CN70" t="s">
        <v>170</v>
      </c>
      <c r="CO70" t="s">
        <v>1828</v>
      </c>
      <c r="CP70" t="s">
        <v>1829</v>
      </c>
      <c r="CQ70" t="s">
        <v>170</v>
      </c>
      <c r="CR70">
        <v>1</v>
      </c>
      <c r="CS70">
        <v>5</v>
      </c>
      <c r="CT70">
        <v>29</v>
      </c>
      <c r="CU70" t="s">
        <v>1830</v>
      </c>
      <c r="CV70" t="s">
        <v>178</v>
      </c>
      <c r="CZ70" t="s">
        <v>178</v>
      </c>
      <c r="DB70" t="s">
        <v>1831</v>
      </c>
      <c r="DC70" t="s">
        <v>1832</v>
      </c>
      <c r="DD70" t="s">
        <v>170</v>
      </c>
      <c r="DE70" t="s">
        <v>1833</v>
      </c>
      <c r="DF70" t="s">
        <v>178</v>
      </c>
      <c r="DG70" t="s">
        <v>1834</v>
      </c>
      <c r="DH70" t="s">
        <v>189</v>
      </c>
      <c r="DI70" t="s">
        <v>1835</v>
      </c>
      <c r="DL70" t="s">
        <v>170</v>
      </c>
      <c r="DM70" t="s">
        <v>1836</v>
      </c>
      <c r="DN70" t="s">
        <v>170</v>
      </c>
      <c r="DO70" t="s">
        <v>1837</v>
      </c>
      <c r="DP70" t="s">
        <v>1838</v>
      </c>
      <c r="DQ70" t="str">
        <f>HYPERLINK("https://nconnect.nicmar.ac.in/storage/profile/699e7c3291de8.png","Download")</f>
        <v>0</v>
      </c>
      <c r="DR70" t="str">
        <f>HYPERLINK("https://nconnect.nicmar.ac.in/pdf/557_resume_1772463103.pdf/Y2FyZWVy","View Resume")</f>
        <v>0</v>
      </c>
      <c r="DS70" t="s">
        <v>1839</v>
      </c>
      <c r="DT70" t="s">
        <v>1840</v>
      </c>
      <c r="DU70" t="s">
        <v>1841</v>
      </c>
      <c r="DV70" t="s">
        <v>1842</v>
      </c>
      <c r="DW70" t="s">
        <v>242</v>
      </c>
      <c r="DX70" t="s">
        <v>290</v>
      </c>
      <c r="DY70" t="s">
        <v>1843</v>
      </c>
      <c r="DZ70" t="s">
        <v>399</v>
      </c>
      <c r="EA70" t="s">
        <v>1844</v>
      </c>
      <c r="EB70" t="s">
        <v>1845</v>
      </c>
      <c r="EC70" t="s">
        <v>1846</v>
      </c>
      <c r="ED70" t="s">
        <v>242</v>
      </c>
      <c r="EE70" t="s">
        <v>1165</v>
      </c>
      <c r="EF70" t="s">
        <v>290</v>
      </c>
      <c r="EG70" t="s">
        <v>1847</v>
      </c>
      <c r="EH70" t="s">
        <v>1844</v>
      </c>
      <c r="EI70" t="s">
        <v>293</v>
      </c>
      <c r="EJ70" t="s">
        <v>1842</v>
      </c>
      <c r="EK70" t="s">
        <v>242</v>
      </c>
      <c r="EL70" t="s">
        <v>1272</v>
      </c>
      <c r="EM70" t="s">
        <v>243</v>
      </c>
      <c r="EN70" t="s">
        <v>1848</v>
      </c>
      <c r="EO70" t="s">
        <v>1849</v>
      </c>
      <c r="EP70" t="s">
        <v>1850</v>
      </c>
      <c r="EQ70" t="s">
        <v>442</v>
      </c>
      <c r="ER70" t="s">
        <v>197</v>
      </c>
      <c r="ES70" t="s">
        <v>1851</v>
      </c>
      <c r="ET70" t="s">
        <v>1852</v>
      </c>
      <c r="EU70" t="s">
        <v>399</v>
      </c>
      <c r="EV70" t="s">
        <v>1853</v>
      </c>
      <c r="EW70" t="s">
        <v>1296</v>
      </c>
      <c r="EX70" t="s">
        <v>1842</v>
      </c>
      <c r="EY70" t="s">
        <v>197</v>
      </c>
      <c r="EZ70" t="s">
        <v>1056</v>
      </c>
      <c r="FA70" t="s">
        <v>1851</v>
      </c>
      <c r="FB70" t="s">
        <v>617</v>
      </c>
    </row>
    <row r="71" spans="1:158">
      <c r="A71" t="s">
        <v>1854</v>
      </c>
      <c r="B71" t="s">
        <v>1841</v>
      </c>
      <c r="C71" t="s">
        <v>894</v>
      </c>
      <c r="D71" t="s">
        <v>1855</v>
      </c>
      <c r="E71" t="s">
        <v>1806</v>
      </c>
      <c r="F71" t="s">
        <v>1807</v>
      </c>
      <c r="G71">
        <v>9890941203</v>
      </c>
      <c r="H71" t="s">
        <v>164</v>
      </c>
      <c r="I71" t="s">
        <v>1808</v>
      </c>
      <c r="J71" t="s">
        <v>166</v>
      </c>
      <c r="K71" t="s">
        <v>1809</v>
      </c>
      <c r="L71" t="s">
        <v>1810</v>
      </c>
      <c r="M71" t="s">
        <v>1811</v>
      </c>
      <c r="N71" t="s">
        <v>170</v>
      </c>
      <c r="O71" t="s">
        <v>1812</v>
      </c>
      <c r="P71" t="s">
        <v>1813</v>
      </c>
      <c r="AI71" t="s">
        <v>1814</v>
      </c>
      <c r="AJ71" t="s">
        <v>1815</v>
      </c>
      <c r="AK71" t="s">
        <v>370</v>
      </c>
      <c r="AL71">
        <v>87.43</v>
      </c>
      <c r="AN71">
        <v>1987</v>
      </c>
      <c r="AO71" t="s">
        <v>170</v>
      </c>
      <c r="AP71" t="s">
        <v>1816</v>
      </c>
      <c r="AQ71" t="s">
        <v>1815</v>
      </c>
      <c r="AR71" t="s">
        <v>833</v>
      </c>
      <c r="AS71">
        <v>74</v>
      </c>
      <c r="AU71">
        <v>1989</v>
      </c>
      <c r="AV71" t="s">
        <v>178</v>
      </c>
      <c r="BC71" t="s">
        <v>170</v>
      </c>
      <c r="BD71" t="s">
        <v>1817</v>
      </c>
      <c r="BE71" t="s">
        <v>1818</v>
      </c>
      <c r="BF71" t="s">
        <v>1819</v>
      </c>
      <c r="BG71">
        <v>62.25</v>
      </c>
      <c r="BI71">
        <v>1993</v>
      </c>
      <c r="BJ71">
        <v>19</v>
      </c>
      <c r="BK71" t="s">
        <v>1820</v>
      </c>
      <c r="BL71">
        <v>53</v>
      </c>
      <c r="BM71" t="s">
        <v>1819</v>
      </c>
      <c r="BN71" t="s">
        <v>170</v>
      </c>
      <c r="BO71" t="s">
        <v>1817</v>
      </c>
      <c r="BP71" t="s">
        <v>1821</v>
      </c>
      <c r="BQ71" t="s">
        <v>370</v>
      </c>
      <c r="BR71">
        <v>60.2</v>
      </c>
      <c r="BT71">
        <v>1996</v>
      </c>
      <c r="BU71">
        <v>31</v>
      </c>
      <c r="BV71" t="s">
        <v>1822</v>
      </c>
      <c r="BW71">
        <v>24</v>
      </c>
      <c r="BY71" t="s">
        <v>178</v>
      </c>
      <c r="BZ71" t="s">
        <v>1823</v>
      </c>
      <c r="CB71" t="s">
        <v>1824</v>
      </c>
      <c r="CC71">
        <v>0</v>
      </c>
      <c r="CE71">
        <v>2019</v>
      </c>
      <c r="CF71" t="s">
        <v>170</v>
      </c>
      <c r="CG71" t="s">
        <v>1825</v>
      </c>
      <c r="CH71" t="s">
        <v>1826</v>
      </c>
      <c r="CI71" t="s">
        <v>186</v>
      </c>
      <c r="CJ71">
        <v>2019</v>
      </c>
      <c r="CL71" t="s">
        <v>170</v>
      </c>
      <c r="CM71" t="s">
        <v>1827</v>
      </c>
      <c r="CN71" t="s">
        <v>170</v>
      </c>
      <c r="CO71" t="s">
        <v>1828</v>
      </c>
      <c r="CP71" t="s">
        <v>1829</v>
      </c>
      <c r="CQ71" t="s">
        <v>170</v>
      </c>
      <c r="CR71">
        <v>1</v>
      </c>
      <c r="CS71">
        <v>5</v>
      </c>
      <c r="CT71">
        <v>29</v>
      </c>
      <c r="CU71" t="s">
        <v>1830</v>
      </c>
      <c r="CV71" t="s">
        <v>178</v>
      </c>
      <c r="CZ71" t="s">
        <v>178</v>
      </c>
      <c r="DB71" t="s">
        <v>1831</v>
      </c>
      <c r="DC71" t="s">
        <v>1832</v>
      </c>
      <c r="DD71" t="s">
        <v>170</v>
      </c>
      <c r="DE71" t="s">
        <v>1833</v>
      </c>
      <c r="DF71" t="s">
        <v>178</v>
      </c>
      <c r="DG71" t="s">
        <v>1834</v>
      </c>
      <c r="DH71" t="s">
        <v>189</v>
      </c>
      <c r="DI71" t="s">
        <v>1835</v>
      </c>
      <c r="DL71" t="s">
        <v>170</v>
      </c>
      <c r="DM71" t="s">
        <v>1836</v>
      </c>
      <c r="DN71" t="s">
        <v>170</v>
      </c>
      <c r="DO71" t="s">
        <v>1837</v>
      </c>
      <c r="DP71" t="s">
        <v>1856</v>
      </c>
      <c r="DQ71" t="str">
        <f>HYPERLINK("https://nconnect.nicmar.ac.in/storage/profile/699e7c3291de8.png","Download")</f>
        <v>0</v>
      </c>
      <c r="DR71" t="str">
        <f>HYPERLINK("https://nconnect.nicmar.ac.in/pdf/557_resume_1772463103.pdf/Y2FyZWVy","View Resume")</f>
        <v>0</v>
      </c>
      <c r="DS71" t="s">
        <v>1839</v>
      </c>
      <c r="DT71" t="s">
        <v>1840</v>
      </c>
      <c r="DU71" t="s">
        <v>1841</v>
      </c>
      <c r="DV71" t="s">
        <v>1842</v>
      </c>
      <c r="DW71" t="s">
        <v>242</v>
      </c>
      <c r="DX71" t="s">
        <v>290</v>
      </c>
      <c r="DY71" t="s">
        <v>1843</v>
      </c>
      <c r="DZ71" t="s">
        <v>399</v>
      </c>
      <c r="EA71" t="s">
        <v>1844</v>
      </c>
      <c r="EB71" t="s">
        <v>1845</v>
      </c>
      <c r="EC71" t="s">
        <v>1846</v>
      </c>
      <c r="ED71" t="s">
        <v>242</v>
      </c>
      <c r="EE71" t="s">
        <v>1165</v>
      </c>
      <c r="EF71" t="s">
        <v>290</v>
      </c>
      <c r="EG71" t="s">
        <v>1847</v>
      </c>
      <c r="EH71" t="s">
        <v>1844</v>
      </c>
      <c r="EI71" t="s">
        <v>293</v>
      </c>
      <c r="EJ71" t="s">
        <v>1842</v>
      </c>
      <c r="EK71" t="s">
        <v>242</v>
      </c>
      <c r="EL71" t="s">
        <v>1272</v>
      </c>
      <c r="EM71" t="s">
        <v>243</v>
      </c>
      <c r="EN71" t="s">
        <v>1848</v>
      </c>
      <c r="EO71" t="s">
        <v>1849</v>
      </c>
      <c r="EP71" t="s">
        <v>1850</v>
      </c>
      <c r="EQ71" t="s">
        <v>442</v>
      </c>
      <c r="ER71" t="s">
        <v>197</v>
      </c>
      <c r="ES71" t="s">
        <v>1851</v>
      </c>
      <c r="ET71" t="s">
        <v>1852</v>
      </c>
      <c r="EU71" t="s">
        <v>399</v>
      </c>
      <c r="EV71" t="s">
        <v>1853</v>
      </c>
      <c r="EW71" t="s">
        <v>1296</v>
      </c>
      <c r="EX71" t="s">
        <v>1842</v>
      </c>
      <c r="EY71" t="s">
        <v>197</v>
      </c>
      <c r="EZ71" t="s">
        <v>1056</v>
      </c>
      <c r="FA71" t="s">
        <v>1851</v>
      </c>
      <c r="FB71" t="s">
        <v>617</v>
      </c>
    </row>
    <row r="72" spans="1:158">
      <c r="A72" t="s">
        <v>702</v>
      </c>
      <c r="B72" t="s">
        <v>208</v>
      </c>
      <c r="C72" t="s">
        <v>160</v>
      </c>
      <c r="D72" t="s">
        <v>703</v>
      </c>
      <c r="E72" t="s">
        <v>1857</v>
      </c>
      <c r="F72" t="s">
        <v>1858</v>
      </c>
      <c r="G72">
        <v>9921239269</v>
      </c>
      <c r="H72" t="s">
        <v>164</v>
      </c>
      <c r="I72" t="s">
        <v>1859</v>
      </c>
      <c r="J72" t="s">
        <v>166</v>
      </c>
      <c r="K72" t="s">
        <v>1860</v>
      </c>
      <c r="L72" t="s">
        <v>1861</v>
      </c>
      <c r="M72" t="s">
        <v>1862</v>
      </c>
      <c r="N72" t="s">
        <v>170</v>
      </c>
      <c r="O72" t="s">
        <v>1863</v>
      </c>
      <c r="P72" t="s">
        <v>1864</v>
      </c>
      <c r="AI72" t="s">
        <v>1865</v>
      </c>
      <c r="AJ72" t="s">
        <v>1866</v>
      </c>
      <c r="AK72" t="s">
        <v>1867</v>
      </c>
      <c r="AL72">
        <v>70.26</v>
      </c>
      <c r="AN72">
        <v>2003</v>
      </c>
      <c r="AO72" t="s">
        <v>178</v>
      </c>
      <c r="AV72" t="s">
        <v>170</v>
      </c>
      <c r="AW72" t="s">
        <v>181</v>
      </c>
      <c r="AX72" t="s">
        <v>1868</v>
      </c>
      <c r="AY72" t="s">
        <v>181</v>
      </c>
      <c r="AZ72">
        <v>75.85</v>
      </c>
      <c r="BB72">
        <v>2006</v>
      </c>
      <c r="BC72" t="s">
        <v>170</v>
      </c>
      <c r="BD72" t="s">
        <v>909</v>
      </c>
      <c r="BE72" t="s">
        <v>1869</v>
      </c>
      <c r="BF72" t="s">
        <v>181</v>
      </c>
      <c r="BG72">
        <v>73.93</v>
      </c>
      <c r="BI72">
        <v>2009</v>
      </c>
      <c r="BJ72">
        <v>2</v>
      </c>
      <c r="BL72">
        <v>9</v>
      </c>
      <c r="BN72" t="s">
        <v>170</v>
      </c>
      <c r="BO72" t="s">
        <v>909</v>
      </c>
      <c r="BP72" t="s">
        <v>1869</v>
      </c>
      <c r="BQ72" t="s">
        <v>720</v>
      </c>
      <c r="BR72">
        <v>8.53</v>
      </c>
      <c r="BS72">
        <v>8.53</v>
      </c>
      <c r="BT72">
        <v>2013</v>
      </c>
      <c r="BU72">
        <v>12</v>
      </c>
      <c r="BW72">
        <v>9</v>
      </c>
      <c r="BY72" t="s">
        <v>178</v>
      </c>
      <c r="CF72" t="s">
        <v>170</v>
      </c>
      <c r="CG72" t="s">
        <v>181</v>
      </c>
      <c r="CH72" t="s">
        <v>1870</v>
      </c>
      <c r="CI72" t="s">
        <v>186</v>
      </c>
      <c r="CJ72">
        <v>2024</v>
      </c>
      <c r="CL72" t="s">
        <v>178</v>
      </c>
      <c r="CN72" t="s">
        <v>170</v>
      </c>
      <c r="CO72" t="s">
        <v>1871</v>
      </c>
      <c r="CP72" t="s">
        <v>1872</v>
      </c>
      <c r="CQ72" t="s">
        <v>170</v>
      </c>
      <c r="CR72" t="s">
        <v>1873</v>
      </c>
      <c r="CS72" t="s">
        <v>648</v>
      </c>
      <c r="CU72" t="s">
        <v>1874</v>
      </c>
      <c r="CV72" t="s">
        <v>178</v>
      </c>
      <c r="CW72" t="s">
        <v>1875</v>
      </c>
      <c r="CX72" t="s">
        <v>186</v>
      </c>
      <c r="CY72">
        <v>2024</v>
      </c>
      <c r="CZ72" t="s">
        <v>178</v>
      </c>
      <c r="DB72" t="s">
        <v>1876</v>
      </c>
      <c r="DC72" t="s">
        <v>1877</v>
      </c>
      <c r="DD72" t="s">
        <v>170</v>
      </c>
      <c r="DE72" t="s">
        <v>1878</v>
      </c>
      <c r="DF72" t="s">
        <v>170</v>
      </c>
      <c r="DG72">
        <v>10</v>
      </c>
      <c r="DH72" t="s">
        <v>647</v>
      </c>
      <c r="DI72" t="s">
        <v>959</v>
      </c>
      <c r="DJ72" t="s">
        <v>189</v>
      </c>
      <c r="DK72">
        <v>8</v>
      </c>
      <c r="DL72" t="s">
        <v>170</v>
      </c>
      <c r="DM72" t="s">
        <v>1879</v>
      </c>
      <c r="DN72" t="s">
        <v>178</v>
      </c>
      <c r="DP72" t="s">
        <v>1880</v>
      </c>
      <c r="DQ72" t="s">
        <v>237</v>
      </c>
      <c r="DR72" t="str">
        <f>HYPERLINK("https://nconnect.nicmar.ac.in/pdf/319_resume_1771570705.pdf/Y2FyZWVy","View Resume")</f>
        <v>0</v>
      </c>
      <c r="DS72" t="s">
        <v>1881</v>
      </c>
      <c r="DT72" t="s">
        <v>1882</v>
      </c>
      <c r="DU72" t="s">
        <v>1883</v>
      </c>
      <c r="DV72" t="s">
        <v>241</v>
      </c>
      <c r="DW72" t="s">
        <v>197</v>
      </c>
      <c r="DX72" t="s">
        <v>1884</v>
      </c>
      <c r="DY72" t="s">
        <v>1885</v>
      </c>
      <c r="DZ72" t="s">
        <v>1552</v>
      </c>
      <c r="EA72" t="s">
        <v>1886</v>
      </c>
      <c r="EB72" t="s">
        <v>208</v>
      </c>
      <c r="EC72" t="s">
        <v>241</v>
      </c>
      <c r="ED72" t="s">
        <v>242</v>
      </c>
      <c r="EE72" t="s">
        <v>1885</v>
      </c>
      <c r="EF72" t="s">
        <v>199</v>
      </c>
      <c r="EG72" t="s">
        <v>1162</v>
      </c>
    </row>
    <row r="73" spans="1:158">
      <c r="A73" t="s">
        <v>1100</v>
      </c>
      <c r="B73" t="s">
        <v>208</v>
      </c>
      <c r="C73" t="s">
        <v>160</v>
      </c>
      <c r="D73" t="s">
        <v>1101</v>
      </c>
      <c r="E73" t="s">
        <v>1887</v>
      </c>
      <c r="F73" t="s">
        <v>1888</v>
      </c>
      <c r="G73">
        <v>6381130988</v>
      </c>
      <c r="H73" t="s">
        <v>164</v>
      </c>
      <c r="I73" t="s">
        <v>1889</v>
      </c>
      <c r="J73" t="s">
        <v>166</v>
      </c>
      <c r="K73" t="s">
        <v>765</v>
      </c>
      <c r="L73" t="s">
        <v>1890</v>
      </c>
      <c r="M73" t="s">
        <v>1891</v>
      </c>
      <c r="N73" t="s">
        <v>178</v>
      </c>
      <c r="AI73" t="s">
        <v>1892</v>
      </c>
      <c r="AJ73" t="s">
        <v>1893</v>
      </c>
      <c r="AK73" t="s">
        <v>1894</v>
      </c>
      <c r="AL73">
        <v>62.2</v>
      </c>
      <c r="AN73">
        <v>2001</v>
      </c>
      <c r="AO73" t="s">
        <v>170</v>
      </c>
      <c r="AP73" t="s">
        <v>1892</v>
      </c>
      <c r="AQ73" t="s">
        <v>1893</v>
      </c>
      <c r="AR73" t="s">
        <v>1895</v>
      </c>
      <c r="AS73">
        <v>76.6</v>
      </c>
      <c r="AU73">
        <v>2003</v>
      </c>
      <c r="AV73" t="s">
        <v>178</v>
      </c>
      <c r="BC73" t="s">
        <v>170</v>
      </c>
      <c r="BD73" t="s">
        <v>1896</v>
      </c>
      <c r="BE73" t="s">
        <v>1897</v>
      </c>
      <c r="BF73" t="s">
        <v>181</v>
      </c>
      <c r="BG73">
        <v>83</v>
      </c>
      <c r="BH73">
        <v>8.36</v>
      </c>
      <c r="BI73">
        <v>2011</v>
      </c>
      <c r="BJ73">
        <v>2</v>
      </c>
      <c r="BL73">
        <v>7</v>
      </c>
      <c r="BN73" t="s">
        <v>170</v>
      </c>
      <c r="BO73" t="s">
        <v>1898</v>
      </c>
      <c r="BP73" t="s">
        <v>1899</v>
      </c>
      <c r="BQ73" t="s">
        <v>408</v>
      </c>
      <c r="BR73">
        <v>75</v>
      </c>
      <c r="BS73">
        <v>7.5</v>
      </c>
      <c r="BT73">
        <v>2013</v>
      </c>
      <c r="BU73">
        <v>14</v>
      </c>
      <c r="BW73">
        <v>47</v>
      </c>
      <c r="BY73" t="s">
        <v>178</v>
      </c>
      <c r="CF73" t="s">
        <v>170</v>
      </c>
      <c r="CG73" t="s">
        <v>717</v>
      </c>
      <c r="CH73" t="s">
        <v>1900</v>
      </c>
      <c r="CI73" t="s">
        <v>186</v>
      </c>
      <c r="CJ73">
        <v>2020</v>
      </c>
      <c r="CL73" t="s">
        <v>170</v>
      </c>
      <c r="CM73" t="s">
        <v>1901</v>
      </c>
      <c r="CN73" t="s">
        <v>170</v>
      </c>
      <c r="CO73" t="s">
        <v>1902</v>
      </c>
      <c r="CP73" t="s">
        <v>1903</v>
      </c>
      <c r="CQ73" t="s">
        <v>170</v>
      </c>
      <c r="CR73" t="s">
        <v>1904</v>
      </c>
      <c r="CS73">
        <v>0</v>
      </c>
      <c r="CT73">
        <v>8</v>
      </c>
      <c r="CU73" t="s">
        <v>1905</v>
      </c>
      <c r="CV73" t="s">
        <v>178</v>
      </c>
      <c r="CZ73" t="s">
        <v>178</v>
      </c>
      <c r="DC73" t="s">
        <v>1906</v>
      </c>
      <c r="DD73" t="s">
        <v>170</v>
      </c>
      <c r="DE73" t="s">
        <v>1907</v>
      </c>
      <c r="DF73" t="s">
        <v>170</v>
      </c>
      <c r="DG73" t="s">
        <v>1908</v>
      </c>
      <c r="DH73" t="s">
        <v>1909</v>
      </c>
      <c r="DI73" t="s">
        <v>1160</v>
      </c>
      <c r="DJ73" t="s">
        <v>1910</v>
      </c>
      <c r="DK73">
        <v>7</v>
      </c>
      <c r="DL73" t="s">
        <v>170</v>
      </c>
      <c r="DM73" t="s">
        <v>1911</v>
      </c>
      <c r="DN73" t="s">
        <v>178</v>
      </c>
      <c r="DP73" t="s">
        <v>1912</v>
      </c>
      <c r="DQ73" t="s">
        <v>237</v>
      </c>
      <c r="DR73" t="str">
        <f>HYPERLINK("https://nconnect.nicmar.ac.in/pdf/926_resume_1772529893.pdf/Y2FyZWVy","View Resume")</f>
        <v>0</v>
      </c>
      <c r="DS73" t="s">
        <v>1913</v>
      </c>
      <c r="DT73" t="s">
        <v>1914</v>
      </c>
      <c r="DU73" t="s">
        <v>1915</v>
      </c>
      <c r="DV73" t="s">
        <v>1916</v>
      </c>
      <c r="DW73" t="s">
        <v>242</v>
      </c>
      <c r="DX73" t="s">
        <v>1404</v>
      </c>
      <c r="DY73" t="s">
        <v>199</v>
      </c>
      <c r="DZ73" t="s">
        <v>1917</v>
      </c>
      <c r="EA73" t="s">
        <v>1918</v>
      </c>
      <c r="EB73" t="s">
        <v>208</v>
      </c>
      <c r="EC73" t="s">
        <v>1919</v>
      </c>
      <c r="ED73" t="s">
        <v>242</v>
      </c>
      <c r="EE73" t="s">
        <v>1920</v>
      </c>
      <c r="EF73" t="s">
        <v>1921</v>
      </c>
      <c r="EG73" t="s">
        <v>402</v>
      </c>
      <c r="EH73" t="s">
        <v>1922</v>
      </c>
      <c r="EI73" t="s">
        <v>208</v>
      </c>
      <c r="EJ73" t="s">
        <v>1919</v>
      </c>
      <c r="EK73" t="s">
        <v>242</v>
      </c>
      <c r="EL73" t="s">
        <v>1923</v>
      </c>
      <c r="EM73" t="s">
        <v>1924</v>
      </c>
      <c r="EN73" t="s">
        <v>1169</v>
      </c>
    </row>
    <row r="74" spans="1:158">
      <c r="A74" t="s">
        <v>673</v>
      </c>
      <c r="B74" t="s">
        <v>208</v>
      </c>
      <c r="C74" t="s">
        <v>209</v>
      </c>
      <c r="D74" t="s">
        <v>294</v>
      </c>
      <c r="E74" t="s">
        <v>1925</v>
      </c>
      <c r="F74" t="s">
        <v>1926</v>
      </c>
      <c r="G74">
        <v>9167755502</v>
      </c>
      <c r="H74" t="s">
        <v>164</v>
      </c>
      <c r="I74" t="s">
        <v>1927</v>
      </c>
      <c r="J74" t="s">
        <v>166</v>
      </c>
      <c r="K74" t="s">
        <v>1928</v>
      </c>
      <c r="L74" t="s">
        <v>1929</v>
      </c>
      <c r="M74" t="s">
        <v>1930</v>
      </c>
      <c r="N74" t="s">
        <v>178</v>
      </c>
      <c r="AI74" t="s">
        <v>1931</v>
      </c>
      <c r="AJ74" t="s">
        <v>1932</v>
      </c>
      <c r="AK74" t="s">
        <v>1933</v>
      </c>
      <c r="AL74">
        <v>77.73</v>
      </c>
      <c r="AN74">
        <v>1999</v>
      </c>
      <c r="AO74" t="s">
        <v>170</v>
      </c>
      <c r="AP74" t="s">
        <v>1934</v>
      </c>
      <c r="AQ74" t="s">
        <v>1935</v>
      </c>
      <c r="AR74" t="s">
        <v>1936</v>
      </c>
      <c r="AS74">
        <v>78.83</v>
      </c>
      <c r="AU74">
        <v>2001</v>
      </c>
      <c r="AV74" t="s">
        <v>178</v>
      </c>
      <c r="BC74" t="s">
        <v>170</v>
      </c>
      <c r="BD74" t="s">
        <v>1251</v>
      </c>
      <c r="BE74" t="s">
        <v>1937</v>
      </c>
      <c r="BF74" t="s">
        <v>1938</v>
      </c>
      <c r="BG74">
        <v>70</v>
      </c>
      <c r="BI74">
        <v>2004</v>
      </c>
      <c r="BJ74">
        <v>9</v>
      </c>
      <c r="BL74">
        <v>23</v>
      </c>
      <c r="BN74" t="s">
        <v>170</v>
      </c>
      <c r="BO74" t="s">
        <v>1251</v>
      </c>
      <c r="BP74" t="s">
        <v>1939</v>
      </c>
      <c r="BQ74" t="s">
        <v>1938</v>
      </c>
      <c r="BR74">
        <v>73.35</v>
      </c>
      <c r="BT74">
        <v>2008</v>
      </c>
      <c r="BU74">
        <v>31</v>
      </c>
      <c r="BV74" t="s">
        <v>1940</v>
      </c>
      <c r="BW74">
        <v>23</v>
      </c>
      <c r="BY74" t="s">
        <v>178</v>
      </c>
      <c r="CF74" t="s">
        <v>170</v>
      </c>
      <c r="CG74" t="s">
        <v>997</v>
      </c>
      <c r="CH74" t="s">
        <v>1941</v>
      </c>
      <c r="CI74" t="s">
        <v>873</v>
      </c>
      <c r="CK74" t="s">
        <v>178</v>
      </c>
      <c r="CL74" t="s">
        <v>170</v>
      </c>
      <c r="CM74" t="s">
        <v>1942</v>
      </c>
      <c r="CN74" t="s">
        <v>170</v>
      </c>
      <c r="CO74" t="s">
        <v>1943</v>
      </c>
      <c r="CP74" t="s">
        <v>319</v>
      </c>
      <c r="CQ74" t="s">
        <v>170</v>
      </c>
      <c r="CR74">
        <v>0</v>
      </c>
      <c r="CS74">
        <v>0</v>
      </c>
      <c r="CT74" t="s">
        <v>1944</v>
      </c>
      <c r="CV74" t="s">
        <v>178</v>
      </c>
      <c r="CZ74" t="s">
        <v>178</v>
      </c>
      <c r="DB74" t="s">
        <v>1945</v>
      </c>
      <c r="DC74" t="s">
        <v>1946</v>
      </c>
      <c r="DD74" t="s">
        <v>170</v>
      </c>
      <c r="DE74" t="s">
        <v>1947</v>
      </c>
      <c r="DF74" t="s">
        <v>170</v>
      </c>
      <c r="DG74" t="s">
        <v>648</v>
      </c>
      <c r="DH74" t="s">
        <v>648</v>
      </c>
      <c r="DI74" t="s">
        <v>959</v>
      </c>
      <c r="DJ74" t="s">
        <v>647</v>
      </c>
      <c r="DK74" t="s">
        <v>647</v>
      </c>
      <c r="DL74" t="s">
        <v>170</v>
      </c>
      <c r="DM74" t="s">
        <v>1948</v>
      </c>
      <c r="DN74" t="s">
        <v>170</v>
      </c>
      <c r="DO74" t="s">
        <v>1949</v>
      </c>
      <c r="DP74" t="s">
        <v>1950</v>
      </c>
      <c r="DQ74" t="s">
        <v>237</v>
      </c>
      <c r="DR74" t="str">
        <f>HYPERLINK("https://nconnect.nicmar.ac.in/pdf/865_resume_1772590595.pdf/Y2FyZWVy","View Resume")</f>
        <v>0</v>
      </c>
      <c r="DS74" t="s">
        <v>1951</v>
      </c>
      <c r="DT74" t="s">
        <v>1939</v>
      </c>
      <c r="DU74" t="s">
        <v>821</v>
      </c>
      <c r="DV74" t="s">
        <v>1952</v>
      </c>
      <c r="DW74" t="s">
        <v>242</v>
      </c>
      <c r="DX74" t="s">
        <v>1501</v>
      </c>
      <c r="DY74" t="s">
        <v>199</v>
      </c>
      <c r="DZ74" t="s">
        <v>1953</v>
      </c>
      <c r="EA74" t="s">
        <v>1954</v>
      </c>
      <c r="EB74" t="s">
        <v>1955</v>
      </c>
      <c r="EC74" t="s">
        <v>1956</v>
      </c>
      <c r="ED74" t="s">
        <v>242</v>
      </c>
      <c r="EE74" t="s">
        <v>1957</v>
      </c>
      <c r="EF74" t="s">
        <v>1958</v>
      </c>
      <c r="EG74" t="s">
        <v>1959</v>
      </c>
      <c r="EH74" t="s">
        <v>1960</v>
      </c>
      <c r="EI74" t="s">
        <v>208</v>
      </c>
      <c r="EJ74" t="s">
        <v>1961</v>
      </c>
      <c r="EK74" t="s">
        <v>242</v>
      </c>
      <c r="EL74" t="s">
        <v>249</v>
      </c>
      <c r="EM74" t="s">
        <v>1957</v>
      </c>
      <c r="EN74" t="s">
        <v>402</v>
      </c>
      <c r="EO74" t="s">
        <v>1962</v>
      </c>
      <c r="EP74" t="s">
        <v>208</v>
      </c>
      <c r="EQ74" t="s">
        <v>1961</v>
      </c>
      <c r="ER74" t="s">
        <v>242</v>
      </c>
      <c r="ES74" t="s">
        <v>258</v>
      </c>
      <c r="ET74" t="s">
        <v>249</v>
      </c>
      <c r="EU74" t="s">
        <v>664</v>
      </c>
      <c r="EV74" t="s">
        <v>1963</v>
      </c>
      <c r="EW74" t="s">
        <v>1964</v>
      </c>
      <c r="EX74" t="s">
        <v>442</v>
      </c>
      <c r="EY74" t="s">
        <v>197</v>
      </c>
      <c r="EZ74" t="s">
        <v>1734</v>
      </c>
      <c r="FA74" t="s">
        <v>1965</v>
      </c>
      <c r="FB74" t="s">
        <v>255</v>
      </c>
    </row>
    <row r="75" spans="1:158">
      <c r="A75" t="s">
        <v>893</v>
      </c>
      <c r="B75" t="s">
        <v>208</v>
      </c>
      <c r="C75" t="s">
        <v>894</v>
      </c>
      <c r="D75" t="s">
        <v>895</v>
      </c>
      <c r="E75" t="s">
        <v>1966</v>
      </c>
      <c r="F75" t="s">
        <v>1967</v>
      </c>
      <c r="G75">
        <v>7828346436</v>
      </c>
      <c r="H75" t="s">
        <v>213</v>
      </c>
      <c r="I75" t="s">
        <v>1968</v>
      </c>
      <c r="J75" t="s">
        <v>264</v>
      </c>
      <c r="K75" t="s">
        <v>215</v>
      </c>
      <c r="L75" t="s">
        <v>1969</v>
      </c>
      <c r="M75" t="s">
        <v>1970</v>
      </c>
      <c r="N75" t="s">
        <v>178</v>
      </c>
      <c r="AI75" t="s">
        <v>1971</v>
      </c>
      <c r="AJ75" t="s">
        <v>1972</v>
      </c>
      <c r="AK75" t="s">
        <v>1973</v>
      </c>
      <c r="AL75">
        <v>82</v>
      </c>
      <c r="AM75">
        <v>8.6</v>
      </c>
      <c r="AN75">
        <v>2013</v>
      </c>
      <c r="AO75" t="s">
        <v>170</v>
      </c>
      <c r="AP75" t="s">
        <v>1971</v>
      </c>
      <c r="AQ75" t="s">
        <v>1972</v>
      </c>
      <c r="AR75" t="s">
        <v>1974</v>
      </c>
      <c r="AS75">
        <v>77</v>
      </c>
      <c r="AU75">
        <v>2015</v>
      </c>
      <c r="AV75" t="s">
        <v>178</v>
      </c>
      <c r="BC75" t="s">
        <v>170</v>
      </c>
      <c r="BD75" t="s">
        <v>1975</v>
      </c>
      <c r="BE75" t="s">
        <v>1976</v>
      </c>
      <c r="BF75" t="s">
        <v>181</v>
      </c>
      <c r="BG75">
        <v>77</v>
      </c>
      <c r="BI75">
        <v>2020</v>
      </c>
      <c r="BJ75">
        <v>2</v>
      </c>
      <c r="BL75">
        <v>9</v>
      </c>
      <c r="BN75" t="s">
        <v>170</v>
      </c>
      <c r="BO75" t="s">
        <v>182</v>
      </c>
      <c r="BP75" t="s">
        <v>182</v>
      </c>
      <c r="BQ75" t="s">
        <v>1977</v>
      </c>
      <c r="BR75">
        <v>86</v>
      </c>
      <c r="BS75">
        <v>8.6</v>
      </c>
      <c r="BT75">
        <v>2023</v>
      </c>
      <c r="BU75">
        <v>31</v>
      </c>
      <c r="BV75" t="s">
        <v>1978</v>
      </c>
      <c r="BW75">
        <v>49</v>
      </c>
      <c r="BY75" t="s">
        <v>178</v>
      </c>
      <c r="BZ75" t="s">
        <v>1979</v>
      </c>
      <c r="CA75" t="s">
        <v>1980</v>
      </c>
      <c r="CB75" t="s">
        <v>1977</v>
      </c>
      <c r="CC75">
        <v>78</v>
      </c>
      <c r="CD75">
        <v>3.36</v>
      </c>
      <c r="CE75">
        <v>2026</v>
      </c>
      <c r="CF75" t="s">
        <v>170</v>
      </c>
      <c r="CG75" t="s">
        <v>1981</v>
      </c>
      <c r="CH75" t="s">
        <v>1979</v>
      </c>
      <c r="CI75" t="s">
        <v>873</v>
      </c>
      <c r="CK75" t="s">
        <v>178</v>
      </c>
      <c r="CL75" t="s">
        <v>170</v>
      </c>
      <c r="CM75" t="s">
        <v>1982</v>
      </c>
      <c r="CN75" t="s">
        <v>170</v>
      </c>
      <c r="CO75" t="s">
        <v>1983</v>
      </c>
      <c r="CP75" t="s">
        <v>1984</v>
      </c>
      <c r="CQ75" t="s">
        <v>170</v>
      </c>
      <c r="CR75">
        <v>2</v>
      </c>
      <c r="CS75">
        <v>2</v>
      </c>
      <c r="CT75">
        <v>2</v>
      </c>
      <c r="CV75" t="s">
        <v>178</v>
      </c>
      <c r="CZ75" t="s">
        <v>178</v>
      </c>
      <c r="DB75" t="s">
        <v>189</v>
      </c>
      <c r="DC75" t="s">
        <v>1985</v>
      </c>
      <c r="DD75" t="s">
        <v>178</v>
      </c>
      <c r="DF75" t="s">
        <v>178</v>
      </c>
      <c r="DL75" t="s">
        <v>170</v>
      </c>
      <c r="DM75" t="s">
        <v>1986</v>
      </c>
      <c r="DN75" t="s">
        <v>170</v>
      </c>
      <c r="DO75" t="s">
        <v>1987</v>
      </c>
      <c r="DP75" t="s">
        <v>1988</v>
      </c>
      <c r="DQ75" t="s">
        <v>237</v>
      </c>
      <c r="DR75" t="str">
        <f>HYPERLINK("https://nconnect.nicmar.ac.in/pdf/705_resume_1772599276.pdf/Y2FyZWVy","View Resume")</f>
        <v>0</v>
      </c>
      <c r="DS75" t="s">
        <v>613</v>
      </c>
    </row>
    <row r="76" spans="1:158">
      <c r="A76" t="s">
        <v>1989</v>
      </c>
      <c r="B76" t="s">
        <v>293</v>
      </c>
      <c r="C76" t="s">
        <v>456</v>
      </c>
      <c r="D76" t="s">
        <v>1990</v>
      </c>
      <c r="E76" t="s">
        <v>1991</v>
      </c>
      <c r="F76" t="s">
        <v>1992</v>
      </c>
      <c r="G76">
        <v>9765926582</v>
      </c>
      <c r="H76" t="s">
        <v>213</v>
      </c>
      <c r="I76" t="s">
        <v>1993</v>
      </c>
      <c r="J76" t="s">
        <v>166</v>
      </c>
      <c r="K76" t="s">
        <v>1867</v>
      </c>
      <c r="L76" t="s">
        <v>1994</v>
      </c>
      <c r="M76" t="s">
        <v>1995</v>
      </c>
      <c r="N76" t="s">
        <v>178</v>
      </c>
      <c r="AI76" t="s">
        <v>1996</v>
      </c>
      <c r="AJ76" t="s">
        <v>1997</v>
      </c>
      <c r="AK76" t="s">
        <v>1998</v>
      </c>
      <c r="AL76">
        <v>78.66</v>
      </c>
      <c r="AN76">
        <v>1996</v>
      </c>
      <c r="AO76" t="s">
        <v>170</v>
      </c>
      <c r="AP76" t="s">
        <v>1999</v>
      </c>
      <c r="AQ76" t="s">
        <v>2000</v>
      </c>
      <c r="AR76" t="s">
        <v>2001</v>
      </c>
      <c r="AS76">
        <v>68.67</v>
      </c>
      <c r="AU76">
        <v>1998</v>
      </c>
      <c r="AV76" t="s">
        <v>178</v>
      </c>
      <c r="BC76" t="s">
        <v>170</v>
      </c>
      <c r="BD76" t="s">
        <v>2002</v>
      </c>
      <c r="BE76" t="s">
        <v>2003</v>
      </c>
      <c r="BF76" t="s">
        <v>2004</v>
      </c>
      <c r="BG76">
        <v>55.26</v>
      </c>
      <c r="BI76">
        <v>2003</v>
      </c>
      <c r="BJ76">
        <v>8</v>
      </c>
      <c r="BL76">
        <v>2</v>
      </c>
      <c r="BN76" t="s">
        <v>170</v>
      </c>
      <c r="BO76" t="s">
        <v>2005</v>
      </c>
      <c r="BP76" t="s">
        <v>2006</v>
      </c>
      <c r="BQ76" t="s">
        <v>2007</v>
      </c>
      <c r="BR76">
        <v>80.18</v>
      </c>
      <c r="BS76">
        <v>8.44</v>
      </c>
      <c r="BT76">
        <v>2022</v>
      </c>
      <c r="BU76">
        <v>31</v>
      </c>
      <c r="BV76" t="s">
        <v>2008</v>
      </c>
      <c r="BW76">
        <v>53</v>
      </c>
      <c r="BX76" t="s">
        <v>2009</v>
      </c>
      <c r="BY76" t="s">
        <v>178</v>
      </c>
      <c r="CF76" t="s">
        <v>178</v>
      </c>
      <c r="CL76" t="s">
        <v>178</v>
      </c>
      <c r="CN76" t="s">
        <v>170</v>
      </c>
      <c r="CO76" t="s">
        <v>2010</v>
      </c>
      <c r="CP76" t="s">
        <v>2011</v>
      </c>
      <c r="CQ76" t="s">
        <v>178</v>
      </c>
      <c r="CV76" t="s">
        <v>178</v>
      </c>
      <c r="CZ76" t="s">
        <v>178</v>
      </c>
      <c r="DC76" t="s">
        <v>2012</v>
      </c>
      <c r="DD76" t="s">
        <v>170</v>
      </c>
      <c r="DE76" t="s">
        <v>2013</v>
      </c>
      <c r="DF76" t="s">
        <v>178</v>
      </c>
      <c r="DL76" t="s">
        <v>170</v>
      </c>
      <c r="DM76" t="s">
        <v>2014</v>
      </c>
      <c r="DN76" t="s">
        <v>178</v>
      </c>
      <c r="DP76" t="s">
        <v>2015</v>
      </c>
      <c r="DQ76" t="str">
        <f>HYPERLINK("https://nconnect.nicmar.ac.in/storage/profile/69a716bad0208.png","Download")</f>
        <v>0</v>
      </c>
      <c r="DR76" t="str">
        <f>HYPERLINK("https://nconnect.nicmar.ac.in/pdf/971_resume_1772599445.pdf/Y2FyZWVy","View Resume")</f>
        <v>0</v>
      </c>
      <c r="DS76" t="s">
        <v>2016</v>
      </c>
      <c r="DT76" t="s">
        <v>2017</v>
      </c>
      <c r="DU76" t="s">
        <v>2018</v>
      </c>
      <c r="DV76" t="s">
        <v>241</v>
      </c>
      <c r="DW76" t="s">
        <v>242</v>
      </c>
      <c r="DX76" t="s">
        <v>790</v>
      </c>
      <c r="DY76" t="s">
        <v>574</v>
      </c>
      <c r="DZ76" t="s">
        <v>2019</v>
      </c>
      <c r="EA76" t="s">
        <v>2020</v>
      </c>
      <c r="EB76" t="s">
        <v>1609</v>
      </c>
      <c r="EC76" t="s">
        <v>2021</v>
      </c>
      <c r="ED76" t="s">
        <v>197</v>
      </c>
      <c r="EE76" t="s">
        <v>2022</v>
      </c>
      <c r="EF76" t="s">
        <v>2023</v>
      </c>
      <c r="EG76" t="s">
        <v>250</v>
      </c>
      <c r="EH76" t="s">
        <v>2024</v>
      </c>
      <c r="EI76" t="s">
        <v>2025</v>
      </c>
      <c r="EJ76" t="s">
        <v>2026</v>
      </c>
      <c r="EK76" t="s">
        <v>197</v>
      </c>
      <c r="EL76" t="s">
        <v>2027</v>
      </c>
      <c r="EM76" t="s">
        <v>2028</v>
      </c>
      <c r="EN76" t="s">
        <v>1400</v>
      </c>
      <c r="EO76" t="s">
        <v>2029</v>
      </c>
      <c r="EP76" t="s">
        <v>2025</v>
      </c>
      <c r="EQ76" t="s">
        <v>241</v>
      </c>
      <c r="ER76" t="s">
        <v>197</v>
      </c>
      <c r="ES76" t="s">
        <v>2030</v>
      </c>
      <c r="ET76" t="s">
        <v>2031</v>
      </c>
      <c r="EU76" t="s">
        <v>974</v>
      </c>
      <c r="EV76" t="s">
        <v>2032</v>
      </c>
      <c r="EW76" t="s">
        <v>1609</v>
      </c>
      <c r="EX76" t="s">
        <v>2033</v>
      </c>
      <c r="EY76" t="s">
        <v>197</v>
      </c>
      <c r="EZ76" t="s">
        <v>1614</v>
      </c>
      <c r="FA76" t="s">
        <v>2034</v>
      </c>
      <c r="FB76" t="s">
        <v>493</v>
      </c>
    </row>
    <row r="77" spans="1:158">
      <c r="A77" t="s">
        <v>407</v>
      </c>
      <c r="B77" t="s">
        <v>208</v>
      </c>
      <c r="C77" t="s">
        <v>172</v>
      </c>
      <c r="D77" t="s">
        <v>408</v>
      </c>
      <c r="E77" t="s">
        <v>2035</v>
      </c>
      <c r="F77" t="s">
        <v>2036</v>
      </c>
      <c r="G77">
        <v>7737275250</v>
      </c>
      <c r="H77" t="s">
        <v>164</v>
      </c>
      <c r="I77" t="s">
        <v>2037</v>
      </c>
      <c r="J77" t="s">
        <v>166</v>
      </c>
      <c r="K77" t="s">
        <v>265</v>
      </c>
      <c r="L77" t="s">
        <v>2038</v>
      </c>
      <c r="M77" t="s">
        <v>2039</v>
      </c>
      <c r="N77" t="s">
        <v>178</v>
      </c>
      <c r="AI77" t="s">
        <v>2040</v>
      </c>
      <c r="AJ77" t="s">
        <v>2041</v>
      </c>
      <c r="AK77" t="s">
        <v>1456</v>
      </c>
      <c r="AL77">
        <v>81</v>
      </c>
      <c r="AN77">
        <v>2005</v>
      </c>
      <c r="AO77" t="s">
        <v>170</v>
      </c>
      <c r="AP77" t="s">
        <v>2040</v>
      </c>
      <c r="AQ77" t="s">
        <v>174</v>
      </c>
      <c r="AR77" t="s">
        <v>2042</v>
      </c>
      <c r="AS77">
        <v>60.6</v>
      </c>
      <c r="AU77">
        <v>2007</v>
      </c>
      <c r="AV77" t="s">
        <v>178</v>
      </c>
      <c r="BC77" t="s">
        <v>170</v>
      </c>
      <c r="BD77" t="s">
        <v>2043</v>
      </c>
      <c r="BE77" t="s">
        <v>2044</v>
      </c>
      <c r="BF77" t="s">
        <v>181</v>
      </c>
      <c r="BG77">
        <v>73.3</v>
      </c>
      <c r="BI77">
        <v>2011</v>
      </c>
      <c r="BJ77">
        <v>1</v>
      </c>
      <c r="BL77">
        <v>9</v>
      </c>
      <c r="BN77" t="s">
        <v>170</v>
      </c>
      <c r="BO77" t="s">
        <v>2045</v>
      </c>
      <c r="BP77" t="s">
        <v>2046</v>
      </c>
      <c r="BQ77" t="s">
        <v>2047</v>
      </c>
      <c r="BR77">
        <v>70.6</v>
      </c>
      <c r="BT77">
        <v>2013</v>
      </c>
      <c r="BU77">
        <v>31</v>
      </c>
      <c r="BV77" t="s">
        <v>2048</v>
      </c>
      <c r="BW77">
        <v>9</v>
      </c>
      <c r="BY77" t="s">
        <v>178</v>
      </c>
      <c r="CF77" t="s">
        <v>170</v>
      </c>
      <c r="CG77" t="s">
        <v>2049</v>
      </c>
      <c r="CH77" t="s">
        <v>2050</v>
      </c>
      <c r="CI77" t="s">
        <v>873</v>
      </c>
      <c r="CK77" t="s">
        <v>170</v>
      </c>
      <c r="CL77" t="s">
        <v>170</v>
      </c>
      <c r="CM77" t="s">
        <v>2051</v>
      </c>
      <c r="CN77" t="s">
        <v>170</v>
      </c>
      <c r="CO77" t="s">
        <v>2052</v>
      </c>
      <c r="CP77" t="s">
        <v>2053</v>
      </c>
      <c r="CQ77" t="s">
        <v>170</v>
      </c>
      <c r="CR77">
        <v>6</v>
      </c>
      <c r="CS77">
        <v>4</v>
      </c>
      <c r="CU77" t="s">
        <v>2054</v>
      </c>
      <c r="CV77" t="s">
        <v>178</v>
      </c>
      <c r="CZ77" t="s">
        <v>178</v>
      </c>
      <c r="DB77" t="s">
        <v>2055</v>
      </c>
      <c r="DC77" t="s">
        <v>2056</v>
      </c>
      <c r="DD77" t="s">
        <v>178</v>
      </c>
      <c r="DF77" t="s">
        <v>178</v>
      </c>
      <c r="DL77" t="s">
        <v>170</v>
      </c>
      <c r="DM77" t="s">
        <v>2057</v>
      </c>
      <c r="DN77" t="s">
        <v>170</v>
      </c>
      <c r="DO77" t="s">
        <v>2058</v>
      </c>
      <c r="DP77" t="s">
        <v>2059</v>
      </c>
      <c r="DQ77" t="s">
        <v>237</v>
      </c>
      <c r="DR77" t="str">
        <f>HYPERLINK("https://nconnect.nicmar.ac.in/pdf/330_resume_1772599509.pdf/Y2FyZWVy","View Resume")</f>
        <v>0</v>
      </c>
      <c r="DS77" t="s">
        <v>2060</v>
      </c>
      <c r="DT77" t="s">
        <v>2061</v>
      </c>
      <c r="DU77" t="s">
        <v>208</v>
      </c>
      <c r="DV77" t="s">
        <v>2062</v>
      </c>
      <c r="DW77" t="s">
        <v>242</v>
      </c>
      <c r="DX77" t="s">
        <v>448</v>
      </c>
      <c r="DY77" t="s">
        <v>199</v>
      </c>
      <c r="DZ77" t="s">
        <v>571</v>
      </c>
      <c r="EA77" t="s">
        <v>2063</v>
      </c>
      <c r="EB77" t="s">
        <v>2064</v>
      </c>
      <c r="EC77" t="s">
        <v>2065</v>
      </c>
      <c r="ED77" t="s">
        <v>242</v>
      </c>
      <c r="EE77" t="s">
        <v>1049</v>
      </c>
      <c r="EF77" t="s">
        <v>1506</v>
      </c>
      <c r="EG77" t="s">
        <v>2066</v>
      </c>
    </row>
    <row r="78" spans="1:158">
      <c r="A78" t="s">
        <v>2067</v>
      </c>
      <c r="B78" t="s">
        <v>293</v>
      </c>
      <c r="C78" t="s">
        <v>456</v>
      </c>
      <c r="D78" t="s">
        <v>2068</v>
      </c>
      <c r="E78" t="s">
        <v>2069</v>
      </c>
      <c r="F78" t="s">
        <v>2070</v>
      </c>
      <c r="G78">
        <v>8408020830</v>
      </c>
      <c r="H78" t="s">
        <v>164</v>
      </c>
      <c r="I78" t="s">
        <v>2071</v>
      </c>
      <c r="J78" t="s">
        <v>166</v>
      </c>
      <c r="K78" t="s">
        <v>329</v>
      </c>
      <c r="L78" t="s">
        <v>2072</v>
      </c>
      <c r="M78" t="s">
        <v>2073</v>
      </c>
      <c r="N78" t="s">
        <v>178</v>
      </c>
      <c r="AI78" t="s">
        <v>2074</v>
      </c>
      <c r="AJ78" t="s">
        <v>2075</v>
      </c>
      <c r="AK78" t="s">
        <v>2076</v>
      </c>
      <c r="AL78">
        <v>70.46</v>
      </c>
      <c r="AN78">
        <v>2007</v>
      </c>
      <c r="AO78" t="s">
        <v>170</v>
      </c>
      <c r="AP78" t="s">
        <v>2077</v>
      </c>
      <c r="AQ78" t="s">
        <v>2078</v>
      </c>
      <c r="AR78" t="s">
        <v>2079</v>
      </c>
      <c r="AS78">
        <v>55.17</v>
      </c>
      <c r="AU78">
        <v>2009</v>
      </c>
      <c r="AV78" t="s">
        <v>178</v>
      </c>
      <c r="BC78" t="s">
        <v>170</v>
      </c>
      <c r="BD78" t="s">
        <v>2080</v>
      </c>
      <c r="BE78" t="s">
        <v>2081</v>
      </c>
      <c r="BF78" t="s">
        <v>457</v>
      </c>
      <c r="BG78">
        <v>56.9</v>
      </c>
      <c r="BI78">
        <v>2014</v>
      </c>
      <c r="BJ78">
        <v>8</v>
      </c>
      <c r="BL78">
        <v>2</v>
      </c>
      <c r="BN78" t="s">
        <v>170</v>
      </c>
      <c r="BO78" t="s">
        <v>2080</v>
      </c>
      <c r="BP78" t="s">
        <v>2081</v>
      </c>
      <c r="BQ78" t="s">
        <v>2082</v>
      </c>
      <c r="BR78">
        <v>62.2</v>
      </c>
      <c r="BT78">
        <v>2016</v>
      </c>
      <c r="BU78">
        <v>27</v>
      </c>
      <c r="BW78">
        <v>13</v>
      </c>
      <c r="BY78" t="s">
        <v>170</v>
      </c>
      <c r="BZ78" t="s">
        <v>2083</v>
      </c>
      <c r="CA78" t="s">
        <v>2083</v>
      </c>
      <c r="CB78" t="s">
        <v>2084</v>
      </c>
      <c r="CC78">
        <v>60</v>
      </c>
      <c r="CE78">
        <v>2023</v>
      </c>
      <c r="CF78" t="s">
        <v>170</v>
      </c>
      <c r="CG78" t="s">
        <v>2085</v>
      </c>
      <c r="CH78" t="s">
        <v>2083</v>
      </c>
      <c r="CI78" t="s">
        <v>186</v>
      </c>
      <c r="CJ78">
        <v>2023</v>
      </c>
      <c r="CL78" t="s">
        <v>178</v>
      </c>
      <c r="CN78" t="s">
        <v>170</v>
      </c>
      <c r="CO78" t="s">
        <v>2086</v>
      </c>
      <c r="CP78" t="s">
        <v>2087</v>
      </c>
      <c r="CQ78" t="s">
        <v>170</v>
      </c>
      <c r="CR78">
        <v>0</v>
      </c>
      <c r="CS78">
        <v>2</v>
      </c>
      <c r="CU78" t="s">
        <v>2088</v>
      </c>
      <c r="CV78" t="s">
        <v>178</v>
      </c>
      <c r="CZ78" t="s">
        <v>178</v>
      </c>
      <c r="DB78" t="s">
        <v>2089</v>
      </c>
      <c r="DC78" t="s">
        <v>2090</v>
      </c>
      <c r="DD78" t="s">
        <v>170</v>
      </c>
      <c r="DE78" t="s">
        <v>2091</v>
      </c>
      <c r="DF78" t="s">
        <v>170</v>
      </c>
      <c r="DG78">
        <v>2</v>
      </c>
      <c r="DH78">
        <v>0</v>
      </c>
      <c r="DI78">
        <v>0</v>
      </c>
      <c r="DJ78">
        <v>0</v>
      </c>
      <c r="DK78">
        <v>9</v>
      </c>
      <c r="DL78" t="s">
        <v>170</v>
      </c>
      <c r="DM78" t="s">
        <v>2092</v>
      </c>
      <c r="DN78" t="s">
        <v>170</v>
      </c>
      <c r="DO78" t="s">
        <v>2093</v>
      </c>
      <c r="DP78" t="s">
        <v>2094</v>
      </c>
      <c r="DQ78" t="s">
        <v>237</v>
      </c>
      <c r="DR78" t="str">
        <f>HYPERLINK("https://nconnect.nicmar.ac.in/pdf/998_resume_1772600877.pdf/Y2FyZWVy","View Resume")</f>
        <v>0</v>
      </c>
      <c r="DS78" t="s">
        <v>2095</v>
      </c>
      <c r="DT78" t="s">
        <v>2096</v>
      </c>
      <c r="DU78" t="s">
        <v>821</v>
      </c>
      <c r="DV78" t="s">
        <v>241</v>
      </c>
      <c r="DW78" t="s">
        <v>242</v>
      </c>
      <c r="DX78" t="s">
        <v>397</v>
      </c>
      <c r="DY78" t="s">
        <v>199</v>
      </c>
      <c r="DZ78" t="s">
        <v>2097</v>
      </c>
      <c r="EA78" t="s">
        <v>2098</v>
      </c>
      <c r="EB78" t="s">
        <v>2099</v>
      </c>
      <c r="EC78" t="s">
        <v>241</v>
      </c>
      <c r="ED78" t="s">
        <v>242</v>
      </c>
      <c r="EE78" t="s">
        <v>2100</v>
      </c>
      <c r="EF78" t="s">
        <v>2101</v>
      </c>
      <c r="EG78" t="s">
        <v>355</v>
      </c>
      <c r="EH78" t="s">
        <v>2102</v>
      </c>
      <c r="EI78" t="s">
        <v>821</v>
      </c>
      <c r="EJ78" t="s">
        <v>241</v>
      </c>
      <c r="EK78" t="s">
        <v>242</v>
      </c>
      <c r="EL78" t="s">
        <v>1624</v>
      </c>
      <c r="EM78" t="s">
        <v>790</v>
      </c>
      <c r="EN78" t="s">
        <v>575</v>
      </c>
      <c r="EO78" t="s">
        <v>2103</v>
      </c>
      <c r="EP78" t="s">
        <v>821</v>
      </c>
      <c r="EQ78" t="s">
        <v>241</v>
      </c>
      <c r="ER78" t="s">
        <v>242</v>
      </c>
      <c r="ES78" t="s">
        <v>790</v>
      </c>
      <c r="ET78" t="s">
        <v>1771</v>
      </c>
      <c r="EU78" t="s">
        <v>1169</v>
      </c>
      <c r="EV78" t="s">
        <v>2102</v>
      </c>
      <c r="EW78" t="s">
        <v>821</v>
      </c>
      <c r="EX78" t="s">
        <v>241</v>
      </c>
      <c r="EY78" t="s">
        <v>242</v>
      </c>
      <c r="EZ78" t="s">
        <v>1168</v>
      </c>
      <c r="FA78" t="s">
        <v>2104</v>
      </c>
      <c r="FB78" t="s">
        <v>1498</v>
      </c>
    </row>
    <row r="79" spans="1:158">
      <c r="A79" t="s">
        <v>537</v>
      </c>
      <c r="B79" t="s">
        <v>208</v>
      </c>
      <c r="C79" t="s">
        <v>209</v>
      </c>
      <c r="D79" t="s">
        <v>538</v>
      </c>
      <c r="E79" t="s">
        <v>2105</v>
      </c>
      <c r="F79" t="s">
        <v>2106</v>
      </c>
      <c r="G79">
        <v>8879854482</v>
      </c>
      <c r="H79" t="s">
        <v>213</v>
      </c>
      <c r="I79" t="s">
        <v>2107</v>
      </c>
      <c r="J79" t="s">
        <v>166</v>
      </c>
      <c r="K79" t="s">
        <v>329</v>
      </c>
      <c r="L79" t="s">
        <v>2108</v>
      </c>
      <c r="M79" t="s">
        <v>2109</v>
      </c>
      <c r="N79" t="s">
        <v>178</v>
      </c>
      <c r="AI79" t="s">
        <v>2110</v>
      </c>
      <c r="AJ79" t="s">
        <v>2111</v>
      </c>
      <c r="AK79" t="s">
        <v>2112</v>
      </c>
      <c r="AL79">
        <v>58</v>
      </c>
      <c r="AN79">
        <v>1997</v>
      </c>
      <c r="AO79" t="s">
        <v>170</v>
      </c>
      <c r="AP79" t="s">
        <v>2110</v>
      </c>
      <c r="AQ79" t="s">
        <v>2111</v>
      </c>
      <c r="AR79" t="s">
        <v>2113</v>
      </c>
      <c r="AS79">
        <v>60</v>
      </c>
      <c r="AU79">
        <v>1999</v>
      </c>
      <c r="AV79" t="s">
        <v>178</v>
      </c>
      <c r="BC79" t="s">
        <v>170</v>
      </c>
      <c r="BD79" t="s">
        <v>2114</v>
      </c>
      <c r="BE79" t="s">
        <v>2115</v>
      </c>
      <c r="BF79" t="s">
        <v>2116</v>
      </c>
      <c r="BG79">
        <v>60</v>
      </c>
      <c r="BI79">
        <v>2002</v>
      </c>
      <c r="BJ79">
        <v>19</v>
      </c>
      <c r="BK79" t="s">
        <v>2117</v>
      </c>
      <c r="BL79">
        <v>33</v>
      </c>
      <c r="BN79" t="s">
        <v>170</v>
      </c>
      <c r="BO79" t="s">
        <v>2114</v>
      </c>
      <c r="BP79" t="s">
        <v>2115</v>
      </c>
      <c r="BQ79" t="s">
        <v>1422</v>
      </c>
      <c r="BR79">
        <v>70</v>
      </c>
      <c r="BT79">
        <v>2004</v>
      </c>
      <c r="BU79">
        <v>31</v>
      </c>
      <c r="BV79" t="s">
        <v>2118</v>
      </c>
      <c r="BW79">
        <v>33</v>
      </c>
      <c r="BY79" t="s">
        <v>178</v>
      </c>
      <c r="CF79" t="s">
        <v>170</v>
      </c>
      <c r="CG79" t="s">
        <v>997</v>
      </c>
      <c r="CH79" t="s">
        <v>2119</v>
      </c>
      <c r="CI79" t="s">
        <v>186</v>
      </c>
      <c r="CJ79">
        <v>2013</v>
      </c>
      <c r="CL79" t="s">
        <v>178</v>
      </c>
      <c r="CN79" t="s">
        <v>170</v>
      </c>
      <c r="CO79" t="s">
        <v>2120</v>
      </c>
      <c r="CP79" t="s">
        <v>2121</v>
      </c>
      <c r="DP79" t="s">
        <v>2122</v>
      </c>
      <c r="DQ79" t="s">
        <v>237</v>
      </c>
      <c r="DR79" t="str">
        <f>HYPERLINK("https://nconnect.nicmar.ac.in/pdf/745_resume_1772601054.pdf/Y2FyZWVy","View Resume")</f>
        <v>0</v>
      </c>
      <c r="DS79" t="s">
        <v>613</v>
      </c>
    </row>
    <row r="80" spans="1:158">
      <c r="A80" t="s">
        <v>207</v>
      </c>
      <c r="B80" t="s">
        <v>208</v>
      </c>
      <c r="C80" t="s">
        <v>209</v>
      </c>
      <c r="D80" t="s">
        <v>210</v>
      </c>
      <c r="E80" t="s">
        <v>2105</v>
      </c>
      <c r="F80" t="s">
        <v>2106</v>
      </c>
      <c r="G80">
        <v>8879854482</v>
      </c>
      <c r="H80" t="s">
        <v>213</v>
      </c>
      <c r="I80" t="s">
        <v>2107</v>
      </c>
      <c r="J80" t="s">
        <v>166</v>
      </c>
      <c r="K80" t="s">
        <v>329</v>
      </c>
      <c r="L80" t="s">
        <v>2108</v>
      </c>
      <c r="M80" t="s">
        <v>2109</v>
      </c>
      <c r="N80" t="s">
        <v>178</v>
      </c>
      <c r="AI80" t="s">
        <v>2110</v>
      </c>
      <c r="AJ80" t="s">
        <v>2111</v>
      </c>
      <c r="AK80" t="s">
        <v>2112</v>
      </c>
      <c r="AL80">
        <v>58</v>
      </c>
      <c r="AN80">
        <v>1997</v>
      </c>
      <c r="AO80" t="s">
        <v>170</v>
      </c>
      <c r="AP80" t="s">
        <v>2110</v>
      </c>
      <c r="AQ80" t="s">
        <v>2111</v>
      </c>
      <c r="AR80" t="s">
        <v>2113</v>
      </c>
      <c r="AS80">
        <v>60</v>
      </c>
      <c r="AU80">
        <v>1999</v>
      </c>
      <c r="AV80" t="s">
        <v>178</v>
      </c>
      <c r="BC80" t="s">
        <v>170</v>
      </c>
      <c r="BD80" t="s">
        <v>2114</v>
      </c>
      <c r="BE80" t="s">
        <v>2115</v>
      </c>
      <c r="BF80" t="s">
        <v>2116</v>
      </c>
      <c r="BG80">
        <v>60</v>
      </c>
      <c r="BI80">
        <v>2002</v>
      </c>
      <c r="BJ80">
        <v>19</v>
      </c>
      <c r="BK80" t="s">
        <v>2117</v>
      </c>
      <c r="BL80">
        <v>33</v>
      </c>
      <c r="BN80" t="s">
        <v>170</v>
      </c>
      <c r="BO80" t="s">
        <v>2114</v>
      </c>
      <c r="BP80" t="s">
        <v>2115</v>
      </c>
      <c r="BQ80" t="s">
        <v>1422</v>
      </c>
      <c r="BR80">
        <v>70</v>
      </c>
      <c r="BT80">
        <v>2004</v>
      </c>
      <c r="BU80">
        <v>31</v>
      </c>
      <c r="BV80" t="s">
        <v>2118</v>
      </c>
      <c r="BW80">
        <v>33</v>
      </c>
      <c r="BY80" t="s">
        <v>178</v>
      </c>
      <c r="CF80" t="s">
        <v>170</v>
      </c>
      <c r="CG80" t="s">
        <v>997</v>
      </c>
      <c r="CH80" t="s">
        <v>2119</v>
      </c>
      <c r="CI80" t="s">
        <v>186</v>
      </c>
      <c r="CJ80">
        <v>2013</v>
      </c>
      <c r="CL80" t="s">
        <v>178</v>
      </c>
      <c r="CN80" t="s">
        <v>170</v>
      </c>
      <c r="CO80" t="s">
        <v>2120</v>
      </c>
      <c r="CP80" t="s">
        <v>2121</v>
      </c>
      <c r="DP80" t="s">
        <v>2123</v>
      </c>
      <c r="DQ80" t="s">
        <v>237</v>
      </c>
      <c r="DR80" t="str">
        <f>HYPERLINK("https://nconnect.nicmar.ac.in/pdf/745_resume_1772601054.pdf/Y2FyZWVy","View Resume")</f>
        <v>0</v>
      </c>
      <c r="DS80" t="s">
        <v>613</v>
      </c>
    </row>
    <row r="81" spans="1:158">
      <c r="A81" t="s">
        <v>537</v>
      </c>
      <c r="B81" t="s">
        <v>208</v>
      </c>
      <c r="C81" t="s">
        <v>209</v>
      </c>
      <c r="D81" t="s">
        <v>538</v>
      </c>
      <c r="E81" t="s">
        <v>2124</v>
      </c>
      <c r="F81" t="s">
        <v>2125</v>
      </c>
      <c r="G81">
        <v>9752881371</v>
      </c>
      <c r="H81" t="s">
        <v>213</v>
      </c>
      <c r="I81" t="s">
        <v>2126</v>
      </c>
      <c r="J81" t="s">
        <v>264</v>
      </c>
      <c r="K81" t="s">
        <v>265</v>
      </c>
      <c r="L81" t="s">
        <v>2127</v>
      </c>
      <c r="M81" t="s">
        <v>2128</v>
      </c>
      <c r="N81" t="s">
        <v>178</v>
      </c>
      <c r="AI81" t="s">
        <v>2129</v>
      </c>
      <c r="AJ81" t="s">
        <v>2130</v>
      </c>
      <c r="AK81" t="s">
        <v>833</v>
      </c>
      <c r="AL81">
        <v>79.4</v>
      </c>
      <c r="AN81">
        <v>2003</v>
      </c>
      <c r="AO81" t="s">
        <v>170</v>
      </c>
      <c r="AP81" t="s">
        <v>2129</v>
      </c>
      <c r="AQ81" t="s">
        <v>174</v>
      </c>
      <c r="AR81" t="s">
        <v>833</v>
      </c>
      <c r="AS81">
        <v>61.8</v>
      </c>
      <c r="AU81">
        <v>2005</v>
      </c>
      <c r="AV81" t="s">
        <v>178</v>
      </c>
      <c r="BC81" t="s">
        <v>170</v>
      </c>
      <c r="BD81" t="s">
        <v>2131</v>
      </c>
      <c r="BE81" t="s">
        <v>2132</v>
      </c>
      <c r="BF81" t="s">
        <v>1080</v>
      </c>
      <c r="BG81">
        <v>65.2</v>
      </c>
      <c r="BI81">
        <v>2009</v>
      </c>
      <c r="BJ81">
        <v>19</v>
      </c>
      <c r="BK81" t="s">
        <v>556</v>
      </c>
      <c r="BL81">
        <v>33</v>
      </c>
      <c r="BN81" t="s">
        <v>170</v>
      </c>
      <c r="BO81" t="s">
        <v>2133</v>
      </c>
      <c r="BP81" t="s">
        <v>2134</v>
      </c>
      <c r="BQ81" t="s">
        <v>2135</v>
      </c>
      <c r="BR81">
        <v>75.29</v>
      </c>
      <c r="BT81">
        <v>2011</v>
      </c>
      <c r="BU81">
        <v>31</v>
      </c>
      <c r="BV81" t="s">
        <v>558</v>
      </c>
      <c r="BW81">
        <v>33</v>
      </c>
      <c r="BY81" t="s">
        <v>178</v>
      </c>
      <c r="CF81" t="s">
        <v>170</v>
      </c>
      <c r="CG81" t="s">
        <v>2136</v>
      </c>
      <c r="CH81" t="s">
        <v>2137</v>
      </c>
      <c r="CI81" t="s">
        <v>186</v>
      </c>
      <c r="CJ81">
        <v>2020</v>
      </c>
      <c r="CL81" t="s">
        <v>170</v>
      </c>
      <c r="CM81" t="s">
        <v>2138</v>
      </c>
      <c r="CN81" t="s">
        <v>178</v>
      </c>
      <c r="CP81" t="s">
        <v>2139</v>
      </c>
      <c r="DP81" t="s">
        <v>2140</v>
      </c>
      <c r="DQ81" t="s">
        <v>237</v>
      </c>
      <c r="DR81" t="str">
        <f>HYPERLINK("https://nconnect.nicmar.ac.in/pdf/593_resume_1772601193.pdf/Y2FyZWVy","View Resume")</f>
        <v>0</v>
      </c>
      <c r="DS81" t="s">
        <v>2141</v>
      </c>
      <c r="DT81" t="s">
        <v>2142</v>
      </c>
      <c r="DU81" t="s">
        <v>208</v>
      </c>
      <c r="DV81" t="s">
        <v>241</v>
      </c>
      <c r="DW81" t="s">
        <v>242</v>
      </c>
      <c r="DX81" t="s">
        <v>1958</v>
      </c>
      <c r="DY81" t="s">
        <v>199</v>
      </c>
      <c r="DZ81" t="s">
        <v>1953</v>
      </c>
      <c r="EA81" t="s">
        <v>2143</v>
      </c>
      <c r="EB81" t="s">
        <v>208</v>
      </c>
      <c r="EC81" t="s">
        <v>2144</v>
      </c>
      <c r="ED81" t="s">
        <v>242</v>
      </c>
      <c r="EE81" t="s">
        <v>325</v>
      </c>
      <c r="EF81" t="s">
        <v>1958</v>
      </c>
      <c r="EG81" t="s">
        <v>402</v>
      </c>
      <c r="EH81" t="s">
        <v>2145</v>
      </c>
      <c r="EI81" t="s">
        <v>2146</v>
      </c>
      <c r="EJ81" t="s">
        <v>2147</v>
      </c>
      <c r="EK81" t="s">
        <v>242</v>
      </c>
      <c r="EL81" t="s">
        <v>535</v>
      </c>
      <c r="EM81" t="s">
        <v>325</v>
      </c>
      <c r="EN81" t="s">
        <v>1400</v>
      </c>
      <c r="EO81" t="s">
        <v>2145</v>
      </c>
      <c r="EP81" t="s">
        <v>2148</v>
      </c>
      <c r="EQ81" t="s">
        <v>2147</v>
      </c>
      <c r="ER81" t="s">
        <v>242</v>
      </c>
      <c r="ES81" t="s">
        <v>2149</v>
      </c>
      <c r="ET81" t="s">
        <v>535</v>
      </c>
      <c r="EU81" t="s">
        <v>660</v>
      </c>
      <c r="EV81" t="s">
        <v>2150</v>
      </c>
      <c r="EW81" t="s">
        <v>2151</v>
      </c>
      <c r="EX81" t="s">
        <v>2147</v>
      </c>
      <c r="EY81" t="s">
        <v>197</v>
      </c>
      <c r="EZ81" t="s">
        <v>1272</v>
      </c>
      <c r="FA81" t="s">
        <v>2152</v>
      </c>
      <c r="FB81" t="s">
        <v>660</v>
      </c>
    </row>
    <row r="82" spans="1:158">
      <c r="A82" t="s">
        <v>494</v>
      </c>
      <c r="B82" t="s">
        <v>455</v>
      </c>
      <c r="C82" t="s">
        <v>456</v>
      </c>
      <c r="D82" t="s">
        <v>495</v>
      </c>
      <c r="E82" t="s">
        <v>2153</v>
      </c>
      <c r="F82" t="s">
        <v>2154</v>
      </c>
      <c r="G82">
        <v>7506482420</v>
      </c>
      <c r="H82" t="s">
        <v>213</v>
      </c>
      <c r="I82" t="s">
        <v>2155</v>
      </c>
      <c r="J82" t="s">
        <v>166</v>
      </c>
      <c r="K82" t="s">
        <v>2156</v>
      </c>
      <c r="L82" t="s">
        <v>2157</v>
      </c>
      <c r="M82" t="s">
        <v>2158</v>
      </c>
      <c r="N82" t="s">
        <v>170</v>
      </c>
      <c r="O82" t="s">
        <v>2159</v>
      </c>
      <c r="P82" t="s">
        <v>2160</v>
      </c>
      <c r="AI82" t="s">
        <v>2161</v>
      </c>
      <c r="AJ82" t="s">
        <v>2162</v>
      </c>
      <c r="AK82" t="s">
        <v>2163</v>
      </c>
      <c r="AL82">
        <v>86.66</v>
      </c>
      <c r="AN82">
        <v>2005</v>
      </c>
      <c r="AO82" t="s">
        <v>170</v>
      </c>
      <c r="AP82" t="s">
        <v>2164</v>
      </c>
      <c r="AQ82" t="s">
        <v>2165</v>
      </c>
      <c r="AR82" t="s">
        <v>2166</v>
      </c>
      <c r="AS82">
        <v>75.33</v>
      </c>
      <c r="AU82">
        <v>2007</v>
      </c>
      <c r="AV82" t="s">
        <v>178</v>
      </c>
      <c r="BC82" t="s">
        <v>170</v>
      </c>
      <c r="BD82" t="s">
        <v>639</v>
      </c>
      <c r="BE82" t="s">
        <v>2167</v>
      </c>
      <c r="BF82" t="s">
        <v>457</v>
      </c>
      <c r="BG82">
        <v>64.03</v>
      </c>
      <c r="BI82">
        <v>2012</v>
      </c>
      <c r="BJ82">
        <v>8</v>
      </c>
      <c r="BL82">
        <v>2</v>
      </c>
      <c r="BN82" t="s">
        <v>170</v>
      </c>
      <c r="BO82" t="s">
        <v>2168</v>
      </c>
      <c r="BP82" t="s">
        <v>2168</v>
      </c>
      <c r="BQ82" t="s">
        <v>2169</v>
      </c>
      <c r="BR82">
        <v>84.71</v>
      </c>
      <c r="BS82">
        <v>8.47</v>
      </c>
      <c r="BT82">
        <v>2015</v>
      </c>
      <c r="BU82">
        <v>24</v>
      </c>
      <c r="BW82">
        <v>35</v>
      </c>
      <c r="BY82" t="s">
        <v>178</v>
      </c>
      <c r="CF82" t="s">
        <v>170</v>
      </c>
      <c r="CG82" t="s">
        <v>2170</v>
      </c>
      <c r="CH82" t="s">
        <v>426</v>
      </c>
      <c r="CI82" t="s">
        <v>186</v>
      </c>
      <c r="CJ82">
        <v>2022</v>
      </c>
      <c r="CL82" t="s">
        <v>178</v>
      </c>
      <c r="CN82" t="s">
        <v>170</v>
      </c>
      <c r="CO82" t="s">
        <v>2171</v>
      </c>
      <c r="CP82" t="s">
        <v>2172</v>
      </c>
      <c r="CQ82" t="s">
        <v>170</v>
      </c>
      <c r="CR82">
        <v>1</v>
      </c>
      <c r="CS82">
        <v>1</v>
      </c>
      <c r="CT82">
        <v>10</v>
      </c>
      <c r="CU82" t="s">
        <v>2173</v>
      </c>
      <c r="CV82" t="s">
        <v>170</v>
      </c>
      <c r="CW82" t="s">
        <v>2174</v>
      </c>
      <c r="CX82" t="s">
        <v>873</v>
      </c>
      <c r="CZ82" t="s">
        <v>178</v>
      </c>
      <c r="DB82" t="s">
        <v>2175</v>
      </c>
      <c r="DC82" t="s">
        <v>2176</v>
      </c>
      <c r="DD82" t="s">
        <v>170</v>
      </c>
      <c r="DE82" t="s">
        <v>2177</v>
      </c>
      <c r="DF82" t="s">
        <v>170</v>
      </c>
      <c r="DG82">
        <v>1</v>
      </c>
      <c r="DH82">
        <v>0</v>
      </c>
      <c r="DI82">
        <v>1</v>
      </c>
      <c r="DJ82" t="s">
        <v>2178</v>
      </c>
      <c r="DK82">
        <v>8</v>
      </c>
      <c r="DL82" t="s">
        <v>178</v>
      </c>
      <c r="DN82" t="s">
        <v>170</v>
      </c>
      <c r="DO82" t="s">
        <v>2179</v>
      </c>
      <c r="DP82" t="s">
        <v>2180</v>
      </c>
      <c r="DQ82" t="str">
        <f>HYPERLINK("https://nconnect.nicmar.ac.in/storage/profile/69a0098ba6640.png","Download")</f>
        <v>0</v>
      </c>
      <c r="DR82" t="str">
        <f>HYPERLINK("https://nconnect.nicmar.ac.in/pdf/658_resume_1772096956.pdf/Y2FyZWVy","View Resume")</f>
        <v>0</v>
      </c>
      <c r="DS82" t="s">
        <v>2181</v>
      </c>
      <c r="DT82" t="s">
        <v>2182</v>
      </c>
      <c r="DU82" t="s">
        <v>208</v>
      </c>
      <c r="DV82" t="s">
        <v>241</v>
      </c>
      <c r="DW82" t="s">
        <v>242</v>
      </c>
      <c r="DX82" t="s">
        <v>622</v>
      </c>
      <c r="DY82" t="s">
        <v>199</v>
      </c>
      <c r="DZ82" t="s">
        <v>238</v>
      </c>
      <c r="EA82" t="s">
        <v>2183</v>
      </c>
      <c r="EB82" t="s">
        <v>2184</v>
      </c>
      <c r="EC82" t="s">
        <v>241</v>
      </c>
      <c r="ED82" t="s">
        <v>197</v>
      </c>
      <c r="EE82" t="s">
        <v>1924</v>
      </c>
      <c r="EF82" t="s">
        <v>401</v>
      </c>
      <c r="EG82" t="s">
        <v>399</v>
      </c>
      <c r="EH82" t="s">
        <v>2185</v>
      </c>
      <c r="EI82" t="s">
        <v>1609</v>
      </c>
      <c r="EJ82" t="s">
        <v>241</v>
      </c>
      <c r="EK82" t="s">
        <v>197</v>
      </c>
      <c r="EL82" t="s">
        <v>2186</v>
      </c>
      <c r="EM82" t="s">
        <v>1734</v>
      </c>
      <c r="EN82" t="s">
        <v>493</v>
      </c>
    </row>
    <row r="83" spans="1:158">
      <c r="A83" t="s">
        <v>937</v>
      </c>
      <c r="B83" t="s">
        <v>293</v>
      </c>
      <c r="C83" t="s">
        <v>456</v>
      </c>
      <c r="D83" t="s">
        <v>938</v>
      </c>
      <c r="E83" t="s">
        <v>2187</v>
      </c>
      <c r="F83" t="s">
        <v>2188</v>
      </c>
      <c r="G83">
        <v>1041272376</v>
      </c>
      <c r="H83" t="s">
        <v>213</v>
      </c>
      <c r="I83" t="s">
        <v>2189</v>
      </c>
      <c r="J83" t="s">
        <v>166</v>
      </c>
      <c r="K83" t="s">
        <v>2190</v>
      </c>
      <c r="L83" t="s">
        <v>2191</v>
      </c>
      <c r="M83" t="s">
        <v>2192</v>
      </c>
      <c r="N83" t="s">
        <v>178</v>
      </c>
      <c r="AI83" t="s">
        <v>2193</v>
      </c>
      <c r="AJ83" t="s">
        <v>2194</v>
      </c>
      <c r="AK83" t="s">
        <v>2195</v>
      </c>
      <c r="AL83">
        <v>79.6</v>
      </c>
      <c r="AN83">
        <v>2000</v>
      </c>
      <c r="AO83" t="s">
        <v>170</v>
      </c>
      <c r="AP83" t="s">
        <v>2196</v>
      </c>
      <c r="AQ83" t="s">
        <v>2197</v>
      </c>
      <c r="AR83" t="s">
        <v>2198</v>
      </c>
      <c r="AS83">
        <v>71.5</v>
      </c>
      <c r="AU83">
        <v>2002</v>
      </c>
      <c r="AV83" t="s">
        <v>178</v>
      </c>
      <c r="BC83" t="s">
        <v>170</v>
      </c>
      <c r="BD83" t="s">
        <v>2199</v>
      </c>
      <c r="BE83" t="s">
        <v>2200</v>
      </c>
      <c r="BF83" t="s">
        <v>2201</v>
      </c>
      <c r="BG83">
        <v>65.83</v>
      </c>
      <c r="BI83">
        <v>2010</v>
      </c>
      <c r="BJ83">
        <v>8</v>
      </c>
      <c r="BL83">
        <v>2</v>
      </c>
      <c r="BN83" t="s">
        <v>170</v>
      </c>
      <c r="BO83" t="s">
        <v>2202</v>
      </c>
      <c r="BP83" t="s">
        <v>2202</v>
      </c>
      <c r="BQ83" t="s">
        <v>2203</v>
      </c>
      <c r="BR83">
        <v>70</v>
      </c>
      <c r="BS83">
        <v>7.04</v>
      </c>
      <c r="BT83">
        <v>2016</v>
      </c>
      <c r="BU83">
        <v>31</v>
      </c>
      <c r="BV83" t="s">
        <v>2204</v>
      </c>
      <c r="BW83">
        <v>2</v>
      </c>
      <c r="BY83" t="s">
        <v>178</v>
      </c>
      <c r="CF83" t="s">
        <v>170</v>
      </c>
      <c r="CG83" t="s">
        <v>2205</v>
      </c>
      <c r="CH83" t="s">
        <v>2206</v>
      </c>
      <c r="CI83" t="s">
        <v>873</v>
      </c>
      <c r="CK83" t="s">
        <v>178</v>
      </c>
      <c r="CL83" t="s">
        <v>178</v>
      </c>
      <c r="CN83" t="s">
        <v>170</v>
      </c>
      <c r="CO83" t="s">
        <v>2207</v>
      </c>
      <c r="CP83" t="s">
        <v>2208</v>
      </c>
      <c r="CQ83" t="s">
        <v>170</v>
      </c>
      <c r="CR83">
        <v>4</v>
      </c>
      <c r="CS83">
        <v>0</v>
      </c>
      <c r="CT83">
        <v>3</v>
      </c>
      <c r="CU83" t="s">
        <v>2209</v>
      </c>
      <c r="CV83" t="s">
        <v>178</v>
      </c>
      <c r="CZ83" t="s">
        <v>178</v>
      </c>
      <c r="DB83" t="s">
        <v>2210</v>
      </c>
      <c r="DC83" t="s">
        <v>2211</v>
      </c>
      <c r="DD83" t="s">
        <v>170</v>
      </c>
      <c r="DE83" t="s">
        <v>2212</v>
      </c>
      <c r="DF83" t="s">
        <v>178</v>
      </c>
      <c r="DL83" t="s">
        <v>178</v>
      </c>
      <c r="DM83" t="s">
        <v>285</v>
      </c>
      <c r="DN83" t="s">
        <v>170</v>
      </c>
      <c r="DO83" t="s">
        <v>2213</v>
      </c>
      <c r="DP83" t="s">
        <v>2214</v>
      </c>
      <c r="DQ83" t="str">
        <f>HYPERLINK("https://nconnect.nicmar.ac.in/storage/profile/69a781f97b910.png","Download")</f>
        <v>0</v>
      </c>
      <c r="DR83" t="str">
        <f>HYPERLINK("https://nconnect.nicmar.ac.in/pdf/992_resume_1772600719.pdf/Y2FyZWVy","View Resume")</f>
        <v>0</v>
      </c>
      <c r="DS83" t="s">
        <v>2215</v>
      </c>
      <c r="DT83" t="s">
        <v>2216</v>
      </c>
      <c r="DU83" t="s">
        <v>208</v>
      </c>
      <c r="DV83" t="s">
        <v>241</v>
      </c>
      <c r="DW83" t="s">
        <v>242</v>
      </c>
      <c r="DX83" t="s">
        <v>2217</v>
      </c>
      <c r="DY83" t="s">
        <v>2218</v>
      </c>
      <c r="DZ83" t="s">
        <v>892</v>
      </c>
      <c r="EA83" t="s">
        <v>2219</v>
      </c>
      <c r="EB83" t="s">
        <v>2220</v>
      </c>
      <c r="EC83" t="s">
        <v>2221</v>
      </c>
      <c r="ED83" t="s">
        <v>242</v>
      </c>
      <c r="EE83" t="s">
        <v>534</v>
      </c>
      <c r="EF83" t="s">
        <v>2217</v>
      </c>
      <c r="EG83" t="s">
        <v>245</v>
      </c>
      <c r="EH83" t="s">
        <v>2222</v>
      </c>
      <c r="EI83" t="s">
        <v>1609</v>
      </c>
      <c r="EJ83" t="s">
        <v>2223</v>
      </c>
      <c r="EK83" t="s">
        <v>197</v>
      </c>
      <c r="EL83" t="s">
        <v>2224</v>
      </c>
      <c r="EM83" t="s">
        <v>253</v>
      </c>
      <c r="EN83" t="s">
        <v>255</v>
      </c>
      <c r="EO83" t="s">
        <v>2225</v>
      </c>
      <c r="EP83" t="s">
        <v>1609</v>
      </c>
      <c r="EQ83" t="s">
        <v>2226</v>
      </c>
      <c r="ER83" t="s">
        <v>197</v>
      </c>
      <c r="ES83" t="s">
        <v>587</v>
      </c>
      <c r="ET83" t="s">
        <v>2227</v>
      </c>
      <c r="EU83" t="s">
        <v>493</v>
      </c>
    </row>
    <row r="84" spans="1:158">
      <c r="A84" t="s">
        <v>207</v>
      </c>
      <c r="B84" t="s">
        <v>208</v>
      </c>
      <c r="C84" t="s">
        <v>209</v>
      </c>
      <c r="D84" t="s">
        <v>210</v>
      </c>
      <c r="E84" t="s">
        <v>2228</v>
      </c>
      <c r="F84" t="s">
        <v>2229</v>
      </c>
      <c r="G84">
        <v>7722034260</v>
      </c>
      <c r="H84" t="s">
        <v>213</v>
      </c>
      <c r="I84" t="s">
        <v>2230</v>
      </c>
      <c r="J84" t="s">
        <v>166</v>
      </c>
      <c r="K84" t="s">
        <v>2231</v>
      </c>
      <c r="L84" t="s">
        <v>2232</v>
      </c>
      <c r="M84" t="s">
        <v>2233</v>
      </c>
      <c r="N84" t="s">
        <v>178</v>
      </c>
      <c r="O84" t="s">
        <v>2234</v>
      </c>
      <c r="P84" t="s">
        <v>2235</v>
      </c>
      <c r="AI84" t="s">
        <v>2236</v>
      </c>
      <c r="AJ84" t="s">
        <v>2237</v>
      </c>
      <c r="AK84" t="s">
        <v>2238</v>
      </c>
      <c r="AL84">
        <v>85.8</v>
      </c>
      <c r="AN84">
        <v>2000</v>
      </c>
      <c r="AO84" t="s">
        <v>170</v>
      </c>
      <c r="AP84" t="s">
        <v>2239</v>
      </c>
      <c r="AQ84" t="s">
        <v>2237</v>
      </c>
      <c r="AR84" t="s">
        <v>1349</v>
      </c>
      <c r="AS84">
        <v>75</v>
      </c>
      <c r="AU84">
        <v>2002</v>
      </c>
      <c r="AV84" t="s">
        <v>178</v>
      </c>
      <c r="BC84" t="s">
        <v>170</v>
      </c>
      <c r="BD84" t="s">
        <v>2240</v>
      </c>
      <c r="BE84" t="s">
        <v>2241</v>
      </c>
      <c r="BF84" t="s">
        <v>2242</v>
      </c>
      <c r="BG84">
        <v>75.6</v>
      </c>
      <c r="BI84">
        <v>2007</v>
      </c>
      <c r="BJ84">
        <v>19</v>
      </c>
      <c r="BK84" t="s">
        <v>2243</v>
      </c>
      <c r="BL84">
        <v>53</v>
      </c>
      <c r="BM84" t="s">
        <v>2244</v>
      </c>
      <c r="BN84" t="s">
        <v>170</v>
      </c>
      <c r="BO84" t="s">
        <v>2245</v>
      </c>
      <c r="BP84" t="s">
        <v>2246</v>
      </c>
      <c r="BQ84" t="s">
        <v>2247</v>
      </c>
      <c r="BR84">
        <v>86</v>
      </c>
      <c r="BT84">
        <v>2010</v>
      </c>
      <c r="BU84">
        <v>31</v>
      </c>
      <c r="BV84" t="s">
        <v>2248</v>
      </c>
      <c r="BW84">
        <v>53</v>
      </c>
      <c r="BX84" t="s">
        <v>2249</v>
      </c>
      <c r="BY84" t="s">
        <v>170</v>
      </c>
      <c r="BZ84" t="s">
        <v>2250</v>
      </c>
      <c r="CA84" t="s">
        <v>2251</v>
      </c>
      <c r="CB84" t="s">
        <v>2252</v>
      </c>
      <c r="CC84">
        <v>77</v>
      </c>
      <c r="CE84">
        <v>2019</v>
      </c>
      <c r="CF84" t="s">
        <v>170</v>
      </c>
      <c r="CG84" t="s">
        <v>2253</v>
      </c>
      <c r="CH84" t="s">
        <v>2254</v>
      </c>
      <c r="CI84" t="s">
        <v>873</v>
      </c>
      <c r="CK84" t="s">
        <v>178</v>
      </c>
      <c r="CL84" t="s">
        <v>170</v>
      </c>
      <c r="CM84" t="s">
        <v>2255</v>
      </c>
      <c r="CN84" t="s">
        <v>170</v>
      </c>
      <c r="CO84" t="s">
        <v>2256</v>
      </c>
      <c r="CP84" t="s">
        <v>2257</v>
      </c>
      <c r="CQ84" t="s">
        <v>178</v>
      </c>
      <c r="CV84" t="s">
        <v>178</v>
      </c>
      <c r="CZ84" t="s">
        <v>178</v>
      </c>
      <c r="DB84" t="s">
        <v>2258</v>
      </c>
      <c r="DC84" t="s">
        <v>2259</v>
      </c>
      <c r="DD84" t="s">
        <v>170</v>
      </c>
      <c r="DE84" t="s">
        <v>2260</v>
      </c>
      <c r="DF84" t="s">
        <v>170</v>
      </c>
      <c r="DG84" t="s">
        <v>2261</v>
      </c>
      <c r="DH84" t="s">
        <v>189</v>
      </c>
      <c r="DI84" t="s">
        <v>189</v>
      </c>
      <c r="DJ84" t="s">
        <v>2262</v>
      </c>
      <c r="DK84">
        <v>9</v>
      </c>
      <c r="DL84" t="s">
        <v>178</v>
      </c>
      <c r="DN84" t="s">
        <v>178</v>
      </c>
      <c r="DP84" t="s">
        <v>2263</v>
      </c>
      <c r="DQ84" t="str">
        <f>HYPERLINK("https://nconnect.nicmar.ac.in/storage/profile/69a4411ea5ca1.png","Download")</f>
        <v>0</v>
      </c>
      <c r="DR84" t="str">
        <f>HYPERLINK("https://nconnect.nicmar.ac.in/pdf/572_resume_1772601849.pdf/Y2FyZWVy","View Resume")</f>
        <v>0</v>
      </c>
      <c r="DS84" t="s">
        <v>584</v>
      </c>
      <c r="DT84" t="s">
        <v>2264</v>
      </c>
      <c r="DU84" t="s">
        <v>2265</v>
      </c>
      <c r="DV84" t="s">
        <v>2266</v>
      </c>
      <c r="DW84" t="s">
        <v>242</v>
      </c>
      <c r="DX84" t="s">
        <v>2034</v>
      </c>
      <c r="DY84" t="s">
        <v>2267</v>
      </c>
      <c r="DZ84" t="s">
        <v>750</v>
      </c>
      <c r="EA84" t="s">
        <v>2268</v>
      </c>
      <c r="EB84" t="s">
        <v>2265</v>
      </c>
      <c r="EC84" t="s">
        <v>2269</v>
      </c>
      <c r="ED84" t="s">
        <v>242</v>
      </c>
      <c r="EE84" t="s">
        <v>1920</v>
      </c>
      <c r="EF84" t="s">
        <v>254</v>
      </c>
      <c r="EG84" t="s">
        <v>536</v>
      </c>
      <c r="EH84" t="s">
        <v>2270</v>
      </c>
      <c r="EI84" t="s">
        <v>2265</v>
      </c>
      <c r="EJ84" t="s">
        <v>2271</v>
      </c>
      <c r="EK84" t="s">
        <v>242</v>
      </c>
      <c r="EL84" t="s">
        <v>578</v>
      </c>
      <c r="EM84" t="s">
        <v>1009</v>
      </c>
      <c r="EN84" t="s">
        <v>1959</v>
      </c>
      <c r="EO84" t="s">
        <v>2272</v>
      </c>
      <c r="EP84" t="s">
        <v>2273</v>
      </c>
      <c r="EQ84" t="s">
        <v>2274</v>
      </c>
      <c r="ER84" t="s">
        <v>197</v>
      </c>
      <c r="ES84" t="s">
        <v>1009</v>
      </c>
      <c r="ET84" t="s">
        <v>2275</v>
      </c>
      <c r="EU84" t="s">
        <v>394</v>
      </c>
    </row>
    <row r="85" spans="1:158">
      <c r="A85" t="s">
        <v>2276</v>
      </c>
      <c r="B85" t="s">
        <v>1841</v>
      </c>
      <c r="C85" t="s">
        <v>160</v>
      </c>
      <c r="D85" t="s">
        <v>703</v>
      </c>
      <c r="E85" t="s">
        <v>2277</v>
      </c>
      <c r="F85" t="s">
        <v>2278</v>
      </c>
      <c r="G85">
        <v>9766540001</v>
      </c>
      <c r="H85" t="s">
        <v>213</v>
      </c>
      <c r="I85" t="s">
        <v>2279</v>
      </c>
      <c r="J85" t="s">
        <v>166</v>
      </c>
      <c r="K85" t="s">
        <v>329</v>
      </c>
      <c r="L85" t="s">
        <v>2280</v>
      </c>
      <c r="M85" t="s">
        <v>2281</v>
      </c>
      <c r="N85" t="s">
        <v>170</v>
      </c>
      <c r="O85" t="s">
        <v>2282</v>
      </c>
      <c r="P85" t="s">
        <v>2283</v>
      </c>
      <c r="AI85" t="s">
        <v>2284</v>
      </c>
      <c r="AJ85" t="s">
        <v>1815</v>
      </c>
      <c r="AK85" t="s">
        <v>2285</v>
      </c>
      <c r="AL85">
        <v>74</v>
      </c>
      <c r="AN85">
        <v>1990</v>
      </c>
      <c r="AO85" t="s">
        <v>170</v>
      </c>
      <c r="AP85" t="s">
        <v>2286</v>
      </c>
      <c r="AQ85" t="s">
        <v>1817</v>
      </c>
      <c r="AR85" t="s">
        <v>833</v>
      </c>
      <c r="AS85">
        <v>72</v>
      </c>
      <c r="AU85">
        <v>1992</v>
      </c>
      <c r="AV85" t="s">
        <v>178</v>
      </c>
      <c r="BC85" t="s">
        <v>170</v>
      </c>
      <c r="BD85" t="s">
        <v>1817</v>
      </c>
      <c r="BE85" t="s">
        <v>2287</v>
      </c>
      <c r="BF85" t="s">
        <v>373</v>
      </c>
      <c r="BG85">
        <v>67</v>
      </c>
      <c r="BI85">
        <v>1996</v>
      </c>
      <c r="BJ85">
        <v>2</v>
      </c>
      <c r="BL85">
        <v>9</v>
      </c>
      <c r="BN85" t="s">
        <v>170</v>
      </c>
      <c r="BO85" t="s">
        <v>639</v>
      </c>
      <c r="BP85" t="s">
        <v>838</v>
      </c>
      <c r="BQ85" t="s">
        <v>2047</v>
      </c>
      <c r="BR85">
        <v>69</v>
      </c>
      <c r="BT85">
        <v>2004</v>
      </c>
      <c r="BU85">
        <v>12</v>
      </c>
      <c r="BW85">
        <v>9</v>
      </c>
      <c r="BY85" t="s">
        <v>178</v>
      </c>
      <c r="CF85" t="s">
        <v>170</v>
      </c>
      <c r="CG85" t="s">
        <v>2288</v>
      </c>
      <c r="CH85" t="s">
        <v>2289</v>
      </c>
      <c r="CI85" t="s">
        <v>186</v>
      </c>
      <c r="CJ85">
        <v>2015</v>
      </c>
      <c r="CL85" t="s">
        <v>178</v>
      </c>
      <c r="CN85" t="s">
        <v>178</v>
      </c>
      <c r="CP85" t="s">
        <v>319</v>
      </c>
      <c r="CQ85" t="s">
        <v>170</v>
      </c>
      <c r="CR85">
        <v>2</v>
      </c>
      <c r="CS85">
        <v>2</v>
      </c>
      <c r="CT85">
        <v>34</v>
      </c>
      <c r="CU85" t="s">
        <v>2290</v>
      </c>
      <c r="CV85" t="s">
        <v>178</v>
      </c>
      <c r="CZ85" t="s">
        <v>178</v>
      </c>
      <c r="DB85" t="s">
        <v>2291</v>
      </c>
      <c r="DC85" t="s">
        <v>2292</v>
      </c>
      <c r="DD85" t="s">
        <v>170</v>
      </c>
      <c r="DE85" t="s">
        <v>2293</v>
      </c>
      <c r="DF85" t="s">
        <v>170</v>
      </c>
      <c r="DG85">
        <v>3</v>
      </c>
      <c r="DH85">
        <v>1</v>
      </c>
      <c r="DI85" t="s">
        <v>2294</v>
      </c>
      <c r="DJ85" t="s">
        <v>2294</v>
      </c>
      <c r="DK85">
        <v>9</v>
      </c>
      <c r="DL85" t="s">
        <v>178</v>
      </c>
      <c r="DN85" t="s">
        <v>178</v>
      </c>
      <c r="DP85" t="s">
        <v>2295</v>
      </c>
      <c r="DQ85" t="str">
        <f>HYPERLINK("https://nconnect.nicmar.ac.in/storage/profile/69a7c63636c6c.png","Download")</f>
        <v>0</v>
      </c>
      <c r="DR85" t="str">
        <f>HYPERLINK("https://nconnect.nicmar.ac.in/pdf/883_resume_1772602089.pdf/Y2FyZWVy","View Resume")</f>
        <v>0</v>
      </c>
      <c r="DS85" t="s">
        <v>2296</v>
      </c>
      <c r="DT85" t="s">
        <v>2297</v>
      </c>
      <c r="DU85" t="s">
        <v>293</v>
      </c>
      <c r="DV85" t="s">
        <v>241</v>
      </c>
      <c r="DW85" t="s">
        <v>242</v>
      </c>
      <c r="DX85" t="s">
        <v>979</v>
      </c>
      <c r="DY85" t="s">
        <v>2275</v>
      </c>
      <c r="DZ85" t="s">
        <v>2296</v>
      </c>
    </row>
    <row r="86" spans="1:158">
      <c r="A86" t="s">
        <v>1854</v>
      </c>
      <c r="B86" t="s">
        <v>1841</v>
      </c>
      <c r="C86" t="s">
        <v>894</v>
      </c>
      <c r="D86" t="s">
        <v>1855</v>
      </c>
      <c r="E86" t="s">
        <v>2298</v>
      </c>
      <c r="F86" t="s">
        <v>2299</v>
      </c>
      <c r="G86">
        <v>9850919264</v>
      </c>
      <c r="H86" t="s">
        <v>164</v>
      </c>
      <c r="I86" t="s">
        <v>2300</v>
      </c>
      <c r="J86" t="s">
        <v>166</v>
      </c>
      <c r="K86" t="s">
        <v>2301</v>
      </c>
      <c r="L86" t="s">
        <v>2302</v>
      </c>
      <c r="M86" t="s">
        <v>2303</v>
      </c>
      <c r="N86" t="s">
        <v>170</v>
      </c>
      <c r="O86" t="s">
        <v>2304</v>
      </c>
      <c r="P86" t="s">
        <v>2305</v>
      </c>
      <c r="AI86" t="s">
        <v>2306</v>
      </c>
      <c r="AJ86" t="s">
        <v>2307</v>
      </c>
      <c r="AK86" t="s">
        <v>189</v>
      </c>
      <c r="AL86">
        <v>67.0</v>
      </c>
      <c r="AN86">
        <v>2000</v>
      </c>
      <c r="AO86" t="s">
        <v>170</v>
      </c>
      <c r="AP86" t="s">
        <v>2308</v>
      </c>
      <c r="AQ86" t="s">
        <v>2307</v>
      </c>
      <c r="AR86" t="s">
        <v>2309</v>
      </c>
      <c r="AS86">
        <v>69.0</v>
      </c>
      <c r="AU86">
        <v>2002</v>
      </c>
      <c r="AV86" t="s">
        <v>178</v>
      </c>
      <c r="BC86" t="s">
        <v>170</v>
      </c>
      <c r="BD86" t="s">
        <v>2310</v>
      </c>
      <c r="BE86" t="s">
        <v>2308</v>
      </c>
      <c r="BF86" t="s">
        <v>2311</v>
      </c>
      <c r="BG86">
        <v>66.91</v>
      </c>
      <c r="BI86">
        <v>2005</v>
      </c>
      <c r="BJ86">
        <v>19</v>
      </c>
      <c r="BK86" t="s">
        <v>310</v>
      </c>
      <c r="BL86">
        <v>23</v>
      </c>
      <c r="BN86" t="s">
        <v>170</v>
      </c>
      <c r="BO86" t="s">
        <v>2312</v>
      </c>
      <c r="BP86" t="s">
        <v>2313</v>
      </c>
      <c r="BQ86" t="s">
        <v>2314</v>
      </c>
      <c r="BR86">
        <v>60.0</v>
      </c>
      <c r="BT86">
        <v>2009</v>
      </c>
      <c r="BU86">
        <v>31</v>
      </c>
      <c r="BV86" t="s">
        <v>2314</v>
      </c>
      <c r="BW86">
        <v>23</v>
      </c>
      <c r="BY86" t="s">
        <v>170</v>
      </c>
      <c r="BZ86" t="s">
        <v>2315</v>
      </c>
      <c r="CA86" t="s">
        <v>2315</v>
      </c>
      <c r="CB86" t="s">
        <v>2316</v>
      </c>
      <c r="CC86">
        <v>62.5</v>
      </c>
      <c r="CE86">
        <v>2010</v>
      </c>
      <c r="CF86" t="s">
        <v>170</v>
      </c>
      <c r="CG86" t="s">
        <v>2317</v>
      </c>
      <c r="CH86" t="s">
        <v>2318</v>
      </c>
      <c r="CI86" t="s">
        <v>186</v>
      </c>
      <c r="CJ86">
        <v>2014</v>
      </c>
      <c r="CL86" t="s">
        <v>170</v>
      </c>
      <c r="CM86" t="s">
        <v>2319</v>
      </c>
      <c r="CN86" t="s">
        <v>178</v>
      </c>
      <c r="CP86" t="s">
        <v>319</v>
      </c>
      <c r="DP86" t="s">
        <v>2320</v>
      </c>
      <c r="DQ86" t="s">
        <v>237</v>
      </c>
      <c r="DR86" t="str">
        <f>HYPERLINK("https://nconnect.nicmar.ac.in/pdf/127_resume_1772602240.pdf/Y2FyZWVy","View Resume")</f>
        <v>0</v>
      </c>
      <c r="DS86" t="s">
        <v>933</v>
      </c>
      <c r="DT86" t="s">
        <v>2321</v>
      </c>
      <c r="DU86" t="s">
        <v>2322</v>
      </c>
      <c r="DV86" t="s">
        <v>2323</v>
      </c>
      <c r="DW86" t="s">
        <v>242</v>
      </c>
      <c r="DX86" t="s">
        <v>2324</v>
      </c>
      <c r="DY86" t="s">
        <v>199</v>
      </c>
      <c r="DZ86" t="s">
        <v>1498</v>
      </c>
      <c r="EA86" t="s">
        <v>2325</v>
      </c>
      <c r="EB86" t="s">
        <v>2322</v>
      </c>
      <c r="EC86" t="s">
        <v>2326</v>
      </c>
      <c r="ED86" t="s">
        <v>242</v>
      </c>
      <c r="EE86" t="s">
        <v>398</v>
      </c>
      <c r="EF86" t="s">
        <v>1497</v>
      </c>
      <c r="EG86" t="s">
        <v>579</v>
      </c>
      <c r="EH86" t="s">
        <v>2327</v>
      </c>
      <c r="EI86" t="s">
        <v>2328</v>
      </c>
      <c r="EJ86" t="s">
        <v>2329</v>
      </c>
      <c r="EK86" t="s">
        <v>242</v>
      </c>
      <c r="EL86" t="s">
        <v>936</v>
      </c>
      <c r="EM86" t="s">
        <v>848</v>
      </c>
      <c r="EN86" t="s">
        <v>2330</v>
      </c>
    </row>
    <row r="87" spans="1:158">
      <c r="A87" t="s">
        <v>292</v>
      </c>
      <c r="B87" t="s">
        <v>293</v>
      </c>
      <c r="C87" t="s">
        <v>209</v>
      </c>
      <c r="D87" t="s">
        <v>294</v>
      </c>
      <c r="E87" t="s">
        <v>2298</v>
      </c>
      <c r="F87" t="s">
        <v>2299</v>
      </c>
      <c r="G87">
        <v>9850919264</v>
      </c>
      <c r="H87" t="s">
        <v>164</v>
      </c>
      <c r="I87" t="s">
        <v>2300</v>
      </c>
      <c r="J87" t="s">
        <v>166</v>
      </c>
      <c r="K87" t="s">
        <v>2301</v>
      </c>
      <c r="L87" t="s">
        <v>2302</v>
      </c>
      <c r="M87" t="s">
        <v>2303</v>
      </c>
      <c r="N87" t="s">
        <v>170</v>
      </c>
      <c r="O87" t="s">
        <v>2304</v>
      </c>
      <c r="P87" t="s">
        <v>2305</v>
      </c>
      <c r="AI87" t="s">
        <v>2306</v>
      </c>
      <c r="AJ87" t="s">
        <v>2307</v>
      </c>
      <c r="AK87" t="s">
        <v>189</v>
      </c>
      <c r="AL87">
        <v>67.0</v>
      </c>
      <c r="AN87">
        <v>2000</v>
      </c>
      <c r="AO87" t="s">
        <v>170</v>
      </c>
      <c r="AP87" t="s">
        <v>2308</v>
      </c>
      <c r="AQ87" t="s">
        <v>2307</v>
      </c>
      <c r="AR87" t="s">
        <v>2309</v>
      </c>
      <c r="AS87">
        <v>69.0</v>
      </c>
      <c r="AU87">
        <v>2002</v>
      </c>
      <c r="AV87" t="s">
        <v>178</v>
      </c>
      <c r="BC87" t="s">
        <v>170</v>
      </c>
      <c r="BD87" t="s">
        <v>2310</v>
      </c>
      <c r="BE87" t="s">
        <v>2308</v>
      </c>
      <c r="BF87" t="s">
        <v>2311</v>
      </c>
      <c r="BG87">
        <v>66.91</v>
      </c>
      <c r="BI87">
        <v>2005</v>
      </c>
      <c r="BJ87">
        <v>19</v>
      </c>
      <c r="BK87" t="s">
        <v>310</v>
      </c>
      <c r="BL87">
        <v>23</v>
      </c>
      <c r="BN87" t="s">
        <v>170</v>
      </c>
      <c r="BO87" t="s">
        <v>2312</v>
      </c>
      <c r="BP87" t="s">
        <v>2313</v>
      </c>
      <c r="BQ87" t="s">
        <v>2314</v>
      </c>
      <c r="BR87">
        <v>60.0</v>
      </c>
      <c r="BT87">
        <v>2009</v>
      </c>
      <c r="BU87">
        <v>31</v>
      </c>
      <c r="BV87" t="s">
        <v>2314</v>
      </c>
      <c r="BW87">
        <v>23</v>
      </c>
      <c r="BY87" t="s">
        <v>170</v>
      </c>
      <c r="BZ87" t="s">
        <v>2315</v>
      </c>
      <c r="CA87" t="s">
        <v>2315</v>
      </c>
      <c r="CB87" t="s">
        <v>2316</v>
      </c>
      <c r="CC87">
        <v>62.5</v>
      </c>
      <c r="CE87">
        <v>2010</v>
      </c>
      <c r="CF87" t="s">
        <v>170</v>
      </c>
      <c r="CG87" t="s">
        <v>2317</v>
      </c>
      <c r="CH87" t="s">
        <v>2318</v>
      </c>
      <c r="CI87" t="s">
        <v>186</v>
      </c>
      <c r="CJ87">
        <v>2014</v>
      </c>
      <c r="CL87" t="s">
        <v>170</v>
      </c>
      <c r="CM87" t="s">
        <v>2319</v>
      </c>
      <c r="CN87" t="s">
        <v>178</v>
      </c>
      <c r="CP87" t="s">
        <v>319</v>
      </c>
      <c r="DP87" t="s">
        <v>2331</v>
      </c>
      <c r="DQ87" t="s">
        <v>237</v>
      </c>
      <c r="DR87" t="str">
        <f>HYPERLINK("https://nconnect.nicmar.ac.in/pdf/127_resume_1772602240.pdf/Y2FyZWVy","View Resume")</f>
        <v>0</v>
      </c>
      <c r="DS87" t="s">
        <v>933</v>
      </c>
      <c r="DT87" t="s">
        <v>2321</v>
      </c>
      <c r="DU87" t="s">
        <v>2322</v>
      </c>
      <c r="DV87" t="s">
        <v>2323</v>
      </c>
      <c r="DW87" t="s">
        <v>242</v>
      </c>
      <c r="DX87" t="s">
        <v>2324</v>
      </c>
      <c r="DY87" t="s">
        <v>199</v>
      </c>
      <c r="DZ87" t="s">
        <v>1498</v>
      </c>
      <c r="EA87" t="s">
        <v>2325</v>
      </c>
      <c r="EB87" t="s">
        <v>2322</v>
      </c>
      <c r="EC87" t="s">
        <v>2326</v>
      </c>
      <c r="ED87" t="s">
        <v>242</v>
      </c>
      <c r="EE87" t="s">
        <v>398</v>
      </c>
      <c r="EF87" t="s">
        <v>1497</v>
      </c>
      <c r="EG87" t="s">
        <v>579</v>
      </c>
      <c r="EH87" t="s">
        <v>2327</v>
      </c>
      <c r="EI87" t="s">
        <v>2328</v>
      </c>
      <c r="EJ87" t="s">
        <v>2329</v>
      </c>
      <c r="EK87" t="s">
        <v>242</v>
      </c>
      <c r="EL87" t="s">
        <v>936</v>
      </c>
      <c r="EM87" t="s">
        <v>848</v>
      </c>
      <c r="EN87" t="s">
        <v>2330</v>
      </c>
    </row>
    <row r="88" spans="1:158">
      <c r="A88" t="s">
        <v>494</v>
      </c>
      <c r="B88" t="s">
        <v>455</v>
      </c>
      <c r="C88" t="s">
        <v>456</v>
      </c>
      <c r="D88" t="s">
        <v>495</v>
      </c>
      <c r="E88" t="s">
        <v>2332</v>
      </c>
      <c r="F88" t="s">
        <v>2333</v>
      </c>
      <c r="G88">
        <v>9000500715</v>
      </c>
      <c r="H88" t="s">
        <v>164</v>
      </c>
      <c r="I88" t="s">
        <v>2334</v>
      </c>
      <c r="J88" t="s">
        <v>166</v>
      </c>
      <c r="K88" t="s">
        <v>2335</v>
      </c>
      <c r="L88" t="s">
        <v>2336</v>
      </c>
      <c r="M88" t="s">
        <v>2337</v>
      </c>
      <c r="N88" t="s">
        <v>178</v>
      </c>
      <c r="AI88" t="s">
        <v>2338</v>
      </c>
      <c r="AJ88" t="s">
        <v>174</v>
      </c>
      <c r="AK88" t="s">
        <v>2339</v>
      </c>
      <c r="AL88">
        <v>76.4</v>
      </c>
      <c r="AN88">
        <v>1995</v>
      </c>
      <c r="AO88" t="s">
        <v>170</v>
      </c>
      <c r="AP88" t="s">
        <v>2340</v>
      </c>
      <c r="AQ88" t="s">
        <v>174</v>
      </c>
      <c r="AR88" t="s">
        <v>2341</v>
      </c>
      <c r="AS88">
        <v>71</v>
      </c>
      <c r="AU88">
        <v>1997</v>
      </c>
      <c r="AV88" t="s">
        <v>178</v>
      </c>
      <c r="BC88" t="s">
        <v>170</v>
      </c>
      <c r="BD88" t="s">
        <v>2342</v>
      </c>
      <c r="BE88" t="s">
        <v>2343</v>
      </c>
      <c r="BF88" t="s">
        <v>181</v>
      </c>
      <c r="BG88">
        <v>64</v>
      </c>
      <c r="BI88">
        <v>2002</v>
      </c>
      <c r="BJ88">
        <v>1</v>
      </c>
      <c r="BL88">
        <v>9</v>
      </c>
      <c r="BN88" t="s">
        <v>170</v>
      </c>
      <c r="BO88" t="s">
        <v>2344</v>
      </c>
      <c r="BP88" t="s">
        <v>2345</v>
      </c>
      <c r="BQ88" t="s">
        <v>2346</v>
      </c>
      <c r="BR88">
        <v>7.72</v>
      </c>
      <c r="BS88">
        <v>7.72</v>
      </c>
      <c r="BT88">
        <v>2005</v>
      </c>
      <c r="BU88">
        <v>8</v>
      </c>
      <c r="BW88">
        <v>13</v>
      </c>
      <c r="BY88" t="s">
        <v>178</v>
      </c>
      <c r="CF88" t="s">
        <v>178</v>
      </c>
      <c r="CL88" t="s">
        <v>170</v>
      </c>
      <c r="CM88" t="s">
        <v>2347</v>
      </c>
      <c r="CN88" t="s">
        <v>170</v>
      </c>
      <c r="CO88" t="s">
        <v>2348</v>
      </c>
      <c r="CP88" t="s">
        <v>2349</v>
      </c>
      <c r="CQ88" t="s">
        <v>178</v>
      </c>
      <c r="CV88" t="s">
        <v>178</v>
      </c>
      <c r="CZ88" t="s">
        <v>178</v>
      </c>
      <c r="DB88" t="s">
        <v>178</v>
      </c>
      <c r="DC88" t="s">
        <v>2350</v>
      </c>
      <c r="DD88" t="s">
        <v>170</v>
      </c>
      <c r="DE88" t="s">
        <v>2351</v>
      </c>
      <c r="DF88" t="s">
        <v>178</v>
      </c>
      <c r="DL88" t="s">
        <v>170</v>
      </c>
      <c r="DM88" t="s">
        <v>2352</v>
      </c>
      <c r="DN88" t="s">
        <v>178</v>
      </c>
      <c r="DP88" t="s">
        <v>2353</v>
      </c>
      <c r="DQ88" t="s">
        <v>237</v>
      </c>
      <c r="DR88" t="str">
        <f>HYPERLINK("https://nconnect.nicmar.ac.in/pdf/1000_resume_1772603017.pdf/Y2FyZWVy","View Resume")</f>
        <v>0</v>
      </c>
      <c r="DS88" t="s">
        <v>2354</v>
      </c>
      <c r="DT88" t="s">
        <v>2355</v>
      </c>
      <c r="DU88" t="s">
        <v>2356</v>
      </c>
      <c r="DV88" t="s">
        <v>442</v>
      </c>
      <c r="DW88" t="s">
        <v>197</v>
      </c>
      <c r="DX88" t="s">
        <v>2324</v>
      </c>
      <c r="DY88" t="s">
        <v>199</v>
      </c>
      <c r="DZ88" t="s">
        <v>750</v>
      </c>
      <c r="EA88" t="s">
        <v>2357</v>
      </c>
      <c r="EB88" t="s">
        <v>2358</v>
      </c>
      <c r="EC88" t="s">
        <v>203</v>
      </c>
      <c r="ED88" t="s">
        <v>197</v>
      </c>
      <c r="EE88" t="s">
        <v>392</v>
      </c>
      <c r="EF88" t="s">
        <v>2324</v>
      </c>
      <c r="EG88" t="s">
        <v>399</v>
      </c>
      <c r="EH88" t="s">
        <v>2359</v>
      </c>
      <c r="EI88" t="s">
        <v>2360</v>
      </c>
      <c r="EJ88" t="s">
        <v>203</v>
      </c>
      <c r="EK88" t="s">
        <v>197</v>
      </c>
      <c r="EL88" t="s">
        <v>2361</v>
      </c>
      <c r="EM88" t="s">
        <v>1501</v>
      </c>
      <c r="EN88" t="s">
        <v>1959</v>
      </c>
      <c r="EO88" t="s">
        <v>2362</v>
      </c>
      <c r="EP88" t="s">
        <v>2363</v>
      </c>
      <c r="EQ88" t="s">
        <v>241</v>
      </c>
      <c r="ER88" t="s">
        <v>197</v>
      </c>
      <c r="ES88" t="s">
        <v>2364</v>
      </c>
      <c r="ET88" t="s">
        <v>1957</v>
      </c>
      <c r="EU88" t="s">
        <v>1198</v>
      </c>
      <c r="EV88" t="s">
        <v>2365</v>
      </c>
      <c r="EW88" t="s">
        <v>2366</v>
      </c>
      <c r="EX88" t="s">
        <v>2367</v>
      </c>
      <c r="EY88" t="s">
        <v>197</v>
      </c>
      <c r="EZ88" t="s">
        <v>979</v>
      </c>
      <c r="FA88" t="s">
        <v>2364</v>
      </c>
      <c r="FB88" t="s">
        <v>1802</v>
      </c>
    </row>
    <row r="89" spans="1:158">
      <c r="A89" t="s">
        <v>1447</v>
      </c>
      <c r="B89" t="s">
        <v>208</v>
      </c>
      <c r="C89" t="s">
        <v>209</v>
      </c>
      <c r="D89" t="s">
        <v>1448</v>
      </c>
      <c r="E89" t="s">
        <v>2368</v>
      </c>
      <c r="F89" t="s">
        <v>2369</v>
      </c>
      <c r="G89">
        <v>9800196916</v>
      </c>
      <c r="H89" t="s">
        <v>164</v>
      </c>
      <c r="I89" t="s">
        <v>2370</v>
      </c>
      <c r="J89" t="s">
        <v>166</v>
      </c>
      <c r="K89" t="s">
        <v>329</v>
      </c>
      <c r="L89" t="s">
        <v>2371</v>
      </c>
      <c r="M89" t="s">
        <v>2372</v>
      </c>
      <c r="N89" t="s">
        <v>178</v>
      </c>
      <c r="AI89" t="s">
        <v>2373</v>
      </c>
      <c r="AJ89" t="s">
        <v>174</v>
      </c>
      <c r="AK89" t="s">
        <v>2374</v>
      </c>
      <c r="AL89">
        <v>80.4</v>
      </c>
      <c r="AN89">
        <v>2003</v>
      </c>
      <c r="AO89" t="s">
        <v>170</v>
      </c>
      <c r="AP89" t="s">
        <v>2375</v>
      </c>
      <c r="AQ89" t="s">
        <v>174</v>
      </c>
      <c r="AR89" t="s">
        <v>2376</v>
      </c>
      <c r="AS89">
        <v>68.6</v>
      </c>
      <c r="AU89">
        <v>2005</v>
      </c>
      <c r="AV89" t="s">
        <v>178</v>
      </c>
      <c r="BC89" t="s">
        <v>170</v>
      </c>
      <c r="BD89" t="s">
        <v>2377</v>
      </c>
      <c r="BE89" t="s">
        <v>2378</v>
      </c>
      <c r="BF89" t="s">
        <v>2379</v>
      </c>
      <c r="BG89">
        <v>71.45</v>
      </c>
      <c r="BI89">
        <v>2011</v>
      </c>
      <c r="BJ89">
        <v>19</v>
      </c>
      <c r="BK89" t="s">
        <v>2380</v>
      </c>
      <c r="BL89">
        <v>53</v>
      </c>
      <c r="BM89" t="s">
        <v>2379</v>
      </c>
      <c r="BN89" t="s">
        <v>170</v>
      </c>
      <c r="BO89" t="s">
        <v>2381</v>
      </c>
      <c r="BP89" t="s">
        <v>2382</v>
      </c>
      <c r="BQ89" t="s">
        <v>2383</v>
      </c>
      <c r="BR89">
        <v>74.65</v>
      </c>
      <c r="BT89">
        <v>2013</v>
      </c>
      <c r="BU89">
        <v>31</v>
      </c>
      <c r="BV89" t="s">
        <v>2384</v>
      </c>
      <c r="BW89">
        <v>32</v>
      </c>
      <c r="BY89" t="s">
        <v>178</v>
      </c>
      <c r="CF89" t="s">
        <v>170</v>
      </c>
      <c r="CG89" t="s">
        <v>2385</v>
      </c>
      <c r="CH89" t="s">
        <v>1187</v>
      </c>
      <c r="CI89" t="s">
        <v>186</v>
      </c>
      <c r="CJ89">
        <v>2020</v>
      </c>
      <c r="CL89" t="s">
        <v>178</v>
      </c>
      <c r="CM89" t="s">
        <v>190</v>
      </c>
      <c r="CN89" t="s">
        <v>170</v>
      </c>
      <c r="CO89" t="s">
        <v>2386</v>
      </c>
      <c r="CP89" t="s">
        <v>189</v>
      </c>
      <c r="CQ89" t="s">
        <v>170</v>
      </c>
      <c r="CR89">
        <v>3</v>
      </c>
      <c r="CS89">
        <v>3</v>
      </c>
      <c r="CT89">
        <v>4</v>
      </c>
      <c r="CU89" t="s">
        <v>2387</v>
      </c>
      <c r="CV89" t="s">
        <v>170</v>
      </c>
      <c r="CW89" t="s">
        <v>2388</v>
      </c>
      <c r="CX89" t="s">
        <v>873</v>
      </c>
      <c r="CZ89" t="s">
        <v>178</v>
      </c>
      <c r="DB89" t="s">
        <v>2389</v>
      </c>
      <c r="DC89" t="s">
        <v>2390</v>
      </c>
      <c r="DD89" t="s">
        <v>170</v>
      </c>
      <c r="DE89" t="s">
        <v>2391</v>
      </c>
      <c r="DF89" t="s">
        <v>178</v>
      </c>
      <c r="DG89" t="s">
        <v>2392</v>
      </c>
      <c r="DH89" t="s">
        <v>1265</v>
      </c>
      <c r="DI89" t="s">
        <v>1265</v>
      </c>
      <c r="DJ89" t="s">
        <v>1265</v>
      </c>
      <c r="DL89" t="s">
        <v>178</v>
      </c>
      <c r="DN89" t="s">
        <v>178</v>
      </c>
      <c r="DO89" t="s">
        <v>2393</v>
      </c>
      <c r="DP89" t="s">
        <v>2394</v>
      </c>
      <c r="DQ89" t="s">
        <v>237</v>
      </c>
      <c r="DR89" t="str">
        <f>HYPERLINK("https://nconnect.nicmar.ac.in/pdf/975_resume_1772603078.pdf/Y2FyZWVy","View Resume")</f>
        <v>0</v>
      </c>
      <c r="DS89" t="s">
        <v>824</v>
      </c>
      <c r="DT89" t="s">
        <v>2395</v>
      </c>
      <c r="DU89" t="s">
        <v>208</v>
      </c>
      <c r="DV89" t="s">
        <v>357</v>
      </c>
      <c r="DW89" t="s">
        <v>242</v>
      </c>
      <c r="DX89" t="s">
        <v>1275</v>
      </c>
      <c r="DY89" t="s">
        <v>199</v>
      </c>
      <c r="DZ89" t="s">
        <v>2396</v>
      </c>
      <c r="EA89" t="s">
        <v>2397</v>
      </c>
      <c r="EB89" t="s">
        <v>208</v>
      </c>
      <c r="EC89" t="s">
        <v>311</v>
      </c>
      <c r="ED89" t="s">
        <v>242</v>
      </c>
      <c r="EE89" t="s">
        <v>977</v>
      </c>
      <c r="EF89" t="s">
        <v>1275</v>
      </c>
      <c r="EG89" t="s">
        <v>1959</v>
      </c>
    </row>
    <row r="90" spans="1:158">
      <c r="A90" t="s">
        <v>2398</v>
      </c>
      <c r="B90" t="s">
        <v>208</v>
      </c>
      <c r="C90" t="s">
        <v>209</v>
      </c>
      <c r="D90" t="s">
        <v>2399</v>
      </c>
      <c r="E90" t="s">
        <v>2400</v>
      </c>
      <c r="F90" t="s">
        <v>2401</v>
      </c>
      <c r="G90">
        <v>8979441825</v>
      </c>
      <c r="H90" t="s">
        <v>213</v>
      </c>
      <c r="I90" t="s">
        <v>2402</v>
      </c>
      <c r="J90" t="s">
        <v>166</v>
      </c>
      <c r="K90" t="s">
        <v>765</v>
      </c>
      <c r="L90" t="s">
        <v>2403</v>
      </c>
      <c r="M90" t="s">
        <v>2404</v>
      </c>
      <c r="N90" t="s">
        <v>178</v>
      </c>
      <c r="AI90" t="s">
        <v>2405</v>
      </c>
      <c r="AJ90" t="s">
        <v>174</v>
      </c>
      <c r="AK90" t="s">
        <v>2406</v>
      </c>
      <c r="AL90">
        <v>87</v>
      </c>
      <c r="AN90">
        <v>2008</v>
      </c>
      <c r="AO90" t="s">
        <v>170</v>
      </c>
      <c r="AP90" t="s">
        <v>2405</v>
      </c>
      <c r="AQ90" t="s">
        <v>174</v>
      </c>
      <c r="AR90" t="s">
        <v>2407</v>
      </c>
      <c r="AS90">
        <v>63</v>
      </c>
      <c r="AU90">
        <v>2010</v>
      </c>
      <c r="AV90" t="s">
        <v>178</v>
      </c>
      <c r="BC90" t="s">
        <v>170</v>
      </c>
      <c r="BD90" t="s">
        <v>1594</v>
      </c>
      <c r="BE90" t="s">
        <v>2408</v>
      </c>
      <c r="BF90" t="s">
        <v>2409</v>
      </c>
      <c r="BG90">
        <v>72</v>
      </c>
      <c r="BI90">
        <v>2014</v>
      </c>
      <c r="BJ90">
        <v>19</v>
      </c>
      <c r="BK90" t="s">
        <v>2410</v>
      </c>
      <c r="BL90">
        <v>54</v>
      </c>
      <c r="BN90" t="s">
        <v>170</v>
      </c>
      <c r="BO90" t="s">
        <v>2411</v>
      </c>
      <c r="BP90" t="s">
        <v>2412</v>
      </c>
      <c r="BQ90" t="s">
        <v>2413</v>
      </c>
      <c r="BR90">
        <v>82</v>
      </c>
      <c r="BS90">
        <v>8.2</v>
      </c>
      <c r="BT90">
        <v>2018</v>
      </c>
      <c r="BU90">
        <v>31</v>
      </c>
      <c r="BV90" t="s">
        <v>2414</v>
      </c>
      <c r="BW90">
        <v>11</v>
      </c>
      <c r="BY90" t="s">
        <v>178</v>
      </c>
      <c r="CF90" t="s">
        <v>170</v>
      </c>
      <c r="CG90" t="s">
        <v>2415</v>
      </c>
      <c r="CH90" t="s">
        <v>2416</v>
      </c>
      <c r="CI90" t="s">
        <v>873</v>
      </c>
      <c r="CK90" t="s">
        <v>178</v>
      </c>
      <c r="CL90" t="s">
        <v>178</v>
      </c>
      <c r="CN90" t="s">
        <v>170</v>
      </c>
      <c r="CO90" t="s">
        <v>2417</v>
      </c>
      <c r="CP90" t="s">
        <v>2418</v>
      </c>
      <c r="CQ90" t="s">
        <v>170</v>
      </c>
      <c r="CR90" t="s">
        <v>2419</v>
      </c>
      <c r="CS90" t="s">
        <v>2420</v>
      </c>
      <c r="CT90">
        <v>0</v>
      </c>
      <c r="CU90" t="s">
        <v>2421</v>
      </c>
      <c r="CV90" t="s">
        <v>170</v>
      </c>
      <c r="CW90" t="s">
        <v>2422</v>
      </c>
      <c r="CX90" t="s">
        <v>873</v>
      </c>
      <c r="CZ90" t="s">
        <v>178</v>
      </c>
      <c r="DB90" t="s">
        <v>2423</v>
      </c>
      <c r="DC90" t="s">
        <v>2424</v>
      </c>
      <c r="DD90" t="s">
        <v>170</v>
      </c>
      <c r="DE90" t="s">
        <v>2425</v>
      </c>
      <c r="DF90" t="s">
        <v>170</v>
      </c>
      <c r="DG90" t="s">
        <v>2426</v>
      </c>
      <c r="DH90" t="s">
        <v>606</v>
      </c>
      <c r="DI90" t="s">
        <v>606</v>
      </c>
      <c r="DJ90" t="s">
        <v>606</v>
      </c>
      <c r="DK90">
        <v>0</v>
      </c>
      <c r="DL90" t="s">
        <v>178</v>
      </c>
      <c r="DN90" t="s">
        <v>178</v>
      </c>
      <c r="DP90" t="s">
        <v>2427</v>
      </c>
      <c r="DQ90" t="s">
        <v>237</v>
      </c>
      <c r="DR90" t="str">
        <f>HYPERLINK("https://nconnect.nicmar.ac.in/pdf/1001_resume_1772603034.pdf/Y2FyZWVy","View Resume")</f>
        <v>0</v>
      </c>
      <c r="DS90" t="s">
        <v>2428</v>
      </c>
      <c r="DT90" t="s">
        <v>2429</v>
      </c>
      <c r="DU90" t="s">
        <v>2430</v>
      </c>
      <c r="DV90" t="s">
        <v>241</v>
      </c>
      <c r="DW90" t="s">
        <v>242</v>
      </c>
      <c r="DX90" t="s">
        <v>848</v>
      </c>
      <c r="DY90" t="s">
        <v>199</v>
      </c>
      <c r="DZ90" t="s">
        <v>2428</v>
      </c>
    </row>
    <row r="91" spans="1:158">
      <c r="A91" t="s">
        <v>158</v>
      </c>
      <c r="B91" t="s">
        <v>159</v>
      </c>
      <c r="C91" t="s">
        <v>160</v>
      </c>
      <c r="D91" t="s">
        <v>161</v>
      </c>
      <c r="E91" t="s">
        <v>2332</v>
      </c>
      <c r="F91" t="s">
        <v>2333</v>
      </c>
      <c r="G91">
        <v>9000500715</v>
      </c>
      <c r="H91" t="s">
        <v>164</v>
      </c>
      <c r="I91" t="s">
        <v>2334</v>
      </c>
      <c r="J91" t="s">
        <v>166</v>
      </c>
      <c r="K91" t="s">
        <v>2335</v>
      </c>
      <c r="L91" t="s">
        <v>2336</v>
      </c>
      <c r="M91" t="s">
        <v>2337</v>
      </c>
      <c r="N91" t="s">
        <v>178</v>
      </c>
      <c r="AI91" t="s">
        <v>2338</v>
      </c>
      <c r="AJ91" t="s">
        <v>174</v>
      </c>
      <c r="AK91" t="s">
        <v>2339</v>
      </c>
      <c r="AL91">
        <v>76.4</v>
      </c>
      <c r="AN91">
        <v>1995</v>
      </c>
      <c r="AO91" t="s">
        <v>170</v>
      </c>
      <c r="AP91" t="s">
        <v>2340</v>
      </c>
      <c r="AQ91" t="s">
        <v>174</v>
      </c>
      <c r="AR91" t="s">
        <v>2341</v>
      </c>
      <c r="AS91">
        <v>71</v>
      </c>
      <c r="AU91">
        <v>1997</v>
      </c>
      <c r="AV91" t="s">
        <v>178</v>
      </c>
      <c r="BC91" t="s">
        <v>170</v>
      </c>
      <c r="BD91" t="s">
        <v>2342</v>
      </c>
      <c r="BE91" t="s">
        <v>2343</v>
      </c>
      <c r="BF91" t="s">
        <v>181</v>
      </c>
      <c r="BG91">
        <v>64</v>
      </c>
      <c r="BI91">
        <v>2002</v>
      </c>
      <c r="BJ91">
        <v>1</v>
      </c>
      <c r="BL91">
        <v>9</v>
      </c>
      <c r="BN91" t="s">
        <v>170</v>
      </c>
      <c r="BO91" t="s">
        <v>2344</v>
      </c>
      <c r="BP91" t="s">
        <v>2345</v>
      </c>
      <c r="BQ91" t="s">
        <v>2346</v>
      </c>
      <c r="BR91">
        <v>7.72</v>
      </c>
      <c r="BS91">
        <v>7.72</v>
      </c>
      <c r="BT91">
        <v>2005</v>
      </c>
      <c r="BU91">
        <v>8</v>
      </c>
      <c r="BW91">
        <v>13</v>
      </c>
      <c r="BY91" t="s">
        <v>178</v>
      </c>
      <c r="CF91" t="s">
        <v>178</v>
      </c>
      <c r="CL91" t="s">
        <v>170</v>
      </c>
      <c r="CM91" t="s">
        <v>2347</v>
      </c>
      <c r="CN91" t="s">
        <v>170</v>
      </c>
      <c r="CO91" t="s">
        <v>2348</v>
      </c>
      <c r="CP91" t="s">
        <v>2349</v>
      </c>
      <c r="CQ91" t="s">
        <v>178</v>
      </c>
      <c r="CV91" t="s">
        <v>178</v>
      </c>
      <c r="CZ91" t="s">
        <v>178</v>
      </c>
      <c r="DB91" t="s">
        <v>178</v>
      </c>
      <c r="DC91" t="s">
        <v>2350</v>
      </c>
      <c r="DD91" t="s">
        <v>170</v>
      </c>
      <c r="DE91" t="s">
        <v>2351</v>
      </c>
      <c r="DF91" t="s">
        <v>178</v>
      </c>
      <c r="DL91" t="s">
        <v>170</v>
      </c>
      <c r="DM91" t="s">
        <v>2352</v>
      </c>
      <c r="DN91" t="s">
        <v>178</v>
      </c>
      <c r="DP91" t="s">
        <v>2427</v>
      </c>
      <c r="DQ91" t="s">
        <v>237</v>
      </c>
      <c r="DR91" t="str">
        <f>HYPERLINK("https://nconnect.nicmar.ac.in/pdf/1000_resume_1772603017.pdf/Y2FyZWVy","View Resume")</f>
        <v>0</v>
      </c>
      <c r="DS91" t="s">
        <v>2354</v>
      </c>
      <c r="DT91" t="s">
        <v>2355</v>
      </c>
      <c r="DU91" t="s">
        <v>2356</v>
      </c>
      <c r="DV91" t="s">
        <v>442</v>
      </c>
      <c r="DW91" t="s">
        <v>197</v>
      </c>
      <c r="DX91" t="s">
        <v>2324</v>
      </c>
      <c r="DY91" t="s">
        <v>199</v>
      </c>
      <c r="DZ91" t="s">
        <v>750</v>
      </c>
      <c r="EA91" t="s">
        <v>2357</v>
      </c>
      <c r="EB91" t="s">
        <v>2358</v>
      </c>
      <c r="EC91" t="s">
        <v>203</v>
      </c>
      <c r="ED91" t="s">
        <v>197</v>
      </c>
      <c r="EE91" t="s">
        <v>392</v>
      </c>
      <c r="EF91" t="s">
        <v>2324</v>
      </c>
      <c r="EG91" t="s">
        <v>399</v>
      </c>
      <c r="EH91" t="s">
        <v>2359</v>
      </c>
      <c r="EI91" t="s">
        <v>2360</v>
      </c>
      <c r="EJ91" t="s">
        <v>203</v>
      </c>
      <c r="EK91" t="s">
        <v>197</v>
      </c>
      <c r="EL91" t="s">
        <v>2361</v>
      </c>
      <c r="EM91" t="s">
        <v>1501</v>
      </c>
      <c r="EN91" t="s">
        <v>1959</v>
      </c>
      <c r="EO91" t="s">
        <v>2362</v>
      </c>
      <c r="EP91" t="s">
        <v>2363</v>
      </c>
      <c r="EQ91" t="s">
        <v>241</v>
      </c>
      <c r="ER91" t="s">
        <v>197</v>
      </c>
      <c r="ES91" t="s">
        <v>2364</v>
      </c>
      <c r="ET91" t="s">
        <v>1957</v>
      </c>
      <c r="EU91" t="s">
        <v>1198</v>
      </c>
      <c r="EV91" t="s">
        <v>2365</v>
      </c>
      <c r="EW91" t="s">
        <v>2366</v>
      </c>
      <c r="EX91" t="s">
        <v>2367</v>
      </c>
      <c r="EY91" t="s">
        <v>197</v>
      </c>
      <c r="EZ91" t="s">
        <v>979</v>
      </c>
      <c r="FA91" t="s">
        <v>2364</v>
      </c>
      <c r="FB91" t="s">
        <v>1802</v>
      </c>
    </row>
    <row r="92" spans="1:158">
      <c r="A92" t="s">
        <v>207</v>
      </c>
      <c r="B92" t="s">
        <v>208</v>
      </c>
      <c r="C92" t="s">
        <v>209</v>
      </c>
      <c r="D92" t="s">
        <v>210</v>
      </c>
      <c r="E92" t="s">
        <v>2431</v>
      </c>
      <c r="F92" t="s">
        <v>2432</v>
      </c>
      <c r="G92">
        <v>9969744942</v>
      </c>
      <c r="H92" t="s">
        <v>213</v>
      </c>
      <c r="I92" t="s">
        <v>2433</v>
      </c>
      <c r="J92" t="s">
        <v>166</v>
      </c>
      <c r="K92" t="s">
        <v>167</v>
      </c>
      <c r="L92" t="s">
        <v>2434</v>
      </c>
      <c r="M92" t="s">
        <v>2435</v>
      </c>
      <c r="N92" t="s">
        <v>178</v>
      </c>
      <c r="AI92" t="s">
        <v>2436</v>
      </c>
      <c r="AJ92" t="s">
        <v>2437</v>
      </c>
      <c r="AK92" t="s">
        <v>2438</v>
      </c>
      <c r="AL92">
        <v>67.33</v>
      </c>
      <c r="AN92">
        <v>2002</v>
      </c>
      <c r="AO92" t="s">
        <v>170</v>
      </c>
      <c r="AP92" t="s">
        <v>2439</v>
      </c>
      <c r="AQ92" t="s">
        <v>2440</v>
      </c>
      <c r="AR92" t="s">
        <v>2441</v>
      </c>
      <c r="AS92">
        <v>66.17</v>
      </c>
      <c r="AU92">
        <v>2004</v>
      </c>
      <c r="AV92" t="s">
        <v>178</v>
      </c>
      <c r="BC92" t="s">
        <v>170</v>
      </c>
      <c r="BD92" t="s">
        <v>2442</v>
      </c>
      <c r="BE92" t="s">
        <v>2443</v>
      </c>
      <c r="BF92" t="s">
        <v>2444</v>
      </c>
      <c r="BG92">
        <v>63.83</v>
      </c>
      <c r="BI92">
        <v>2007</v>
      </c>
      <c r="BJ92">
        <v>19</v>
      </c>
      <c r="BK92" t="s">
        <v>2445</v>
      </c>
      <c r="BL92">
        <v>53</v>
      </c>
      <c r="BM92" t="s">
        <v>2446</v>
      </c>
      <c r="BN92" t="s">
        <v>170</v>
      </c>
      <c r="BO92" t="s">
        <v>2447</v>
      </c>
      <c r="BP92" t="s">
        <v>2447</v>
      </c>
      <c r="BQ92" t="s">
        <v>2448</v>
      </c>
      <c r="BR92">
        <v>65.75</v>
      </c>
      <c r="BS92">
        <v>4.19</v>
      </c>
      <c r="BT92">
        <v>2009</v>
      </c>
      <c r="BU92">
        <v>31</v>
      </c>
      <c r="BV92" t="s">
        <v>2449</v>
      </c>
      <c r="BW92">
        <v>53</v>
      </c>
      <c r="BX92" t="s">
        <v>2450</v>
      </c>
      <c r="BY92" t="s">
        <v>170</v>
      </c>
      <c r="BZ92" t="s">
        <v>2451</v>
      </c>
      <c r="CA92" t="s">
        <v>2452</v>
      </c>
      <c r="CB92" t="s">
        <v>2453</v>
      </c>
      <c r="CC92">
        <v>71.86</v>
      </c>
      <c r="CE92">
        <v>2012</v>
      </c>
      <c r="CF92" t="s">
        <v>170</v>
      </c>
      <c r="CG92" t="s">
        <v>2454</v>
      </c>
      <c r="CH92" t="s">
        <v>2455</v>
      </c>
      <c r="CI92" t="s">
        <v>873</v>
      </c>
      <c r="CK92" t="s">
        <v>178</v>
      </c>
      <c r="CL92" t="s">
        <v>178</v>
      </c>
      <c r="CN92" t="s">
        <v>170</v>
      </c>
      <c r="CO92" t="s">
        <v>2456</v>
      </c>
      <c r="CP92" t="s">
        <v>319</v>
      </c>
      <c r="CQ92" t="s">
        <v>170</v>
      </c>
      <c r="CR92">
        <v>0</v>
      </c>
      <c r="CS92">
        <v>0</v>
      </c>
      <c r="CT92">
        <v>2</v>
      </c>
      <c r="CV92" t="s">
        <v>178</v>
      </c>
      <c r="CZ92" t="s">
        <v>178</v>
      </c>
      <c r="DB92" t="s">
        <v>2457</v>
      </c>
      <c r="DC92" t="s">
        <v>2458</v>
      </c>
      <c r="DD92" t="s">
        <v>170</v>
      </c>
      <c r="DE92" t="s">
        <v>2459</v>
      </c>
      <c r="DF92" t="s">
        <v>170</v>
      </c>
      <c r="DG92">
        <v>6</v>
      </c>
      <c r="DH92">
        <v>2</v>
      </c>
      <c r="DI92">
        <v>1</v>
      </c>
      <c r="DJ92" t="s">
        <v>189</v>
      </c>
      <c r="DK92">
        <v>0</v>
      </c>
      <c r="DL92" t="s">
        <v>178</v>
      </c>
      <c r="DN92" t="s">
        <v>170</v>
      </c>
      <c r="DO92" t="s">
        <v>2460</v>
      </c>
      <c r="DP92" t="s">
        <v>2461</v>
      </c>
      <c r="DQ92" t="s">
        <v>237</v>
      </c>
      <c r="DR92" t="str">
        <f>HYPERLINK("https://nconnect.nicmar.ac.in/pdf/870_resume_1772603358.pdf/Y2FyZWVy","View Resume")</f>
        <v>0</v>
      </c>
      <c r="DS92" t="s">
        <v>2462</v>
      </c>
      <c r="DT92" t="s">
        <v>2463</v>
      </c>
      <c r="DU92" t="s">
        <v>208</v>
      </c>
      <c r="DV92" t="s">
        <v>1952</v>
      </c>
      <c r="DW92" t="s">
        <v>242</v>
      </c>
      <c r="DX92" t="s">
        <v>2464</v>
      </c>
      <c r="DY92" t="s">
        <v>199</v>
      </c>
      <c r="DZ92" t="s">
        <v>449</v>
      </c>
      <c r="EA92" t="s">
        <v>2465</v>
      </c>
      <c r="EB92" t="s">
        <v>2466</v>
      </c>
      <c r="EC92" t="s">
        <v>442</v>
      </c>
      <c r="ED92" t="s">
        <v>197</v>
      </c>
      <c r="EE92" t="s">
        <v>257</v>
      </c>
      <c r="EF92" t="s">
        <v>616</v>
      </c>
      <c r="EG92" t="s">
        <v>2467</v>
      </c>
      <c r="EH92" t="s">
        <v>2468</v>
      </c>
      <c r="EI92" t="s">
        <v>2469</v>
      </c>
      <c r="EJ92" t="s">
        <v>1952</v>
      </c>
      <c r="EK92" t="s">
        <v>197</v>
      </c>
      <c r="EL92" t="s">
        <v>2470</v>
      </c>
      <c r="EM92" t="s">
        <v>447</v>
      </c>
      <c r="EN92" t="s">
        <v>819</v>
      </c>
      <c r="EO92" t="s">
        <v>2471</v>
      </c>
      <c r="EP92" t="s">
        <v>2469</v>
      </c>
      <c r="EQ92" t="s">
        <v>442</v>
      </c>
      <c r="ER92" t="s">
        <v>197</v>
      </c>
      <c r="ES92" t="s">
        <v>1659</v>
      </c>
      <c r="ET92" t="s">
        <v>2472</v>
      </c>
      <c r="EU92" t="s">
        <v>892</v>
      </c>
    </row>
    <row r="93" spans="1:158">
      <c r="A93" t="s">
        <v>407</v>
      </c>
      <c r="B93" t="s">
        <v>208</v>
      </c>
      <c r="C93" t="s">
        <v>172</v>
      </c>
      <c r="D93" t="s">
        <v>408</v>
      </c>
      <c r="E93" t="s">
        <v>2473</v>
      </c>
      <c r="F93" t="s">
        <v>2474</v>
      </c>
      <c r="G93">
        <v>9890154849</v>
      </c>
      <c r="H93" t="s">
        <v>164</v>
      </c>
      <c r="I93" t="s">
        <v>2475</v>
      </c>
      <c r="J93" t="s">
        <v>166</v>
      </c>
      <c r="K93" t="s">
        <v>1928</v>
      </c>
      <c r="L93" t="s">
        <v>2476</v>
      </c>
      <c r="M93" t="s">
        <v>2477</v>
      </c>
      <c r="N93" t="s">
        <v>178</v>
      </c>
      <c r="AI93" t="s">
        <v>2478</v>
      </c>
      <c r="AJ93" t="s">
        <v>2479</v>
      </c>
      <c r="AK93" t="s">
        <v>1681</v>
      </c>
      <c r="AL93">
        <v>67.6</v>
      </c>
      <c r="AN93">
        <v>1999</v>
      </c>
      <c r="AO93" t="s">
        <v>170</v>
      </c>
      <c r="AP93" t="s">
        <v>2480</v>
      </c>
      <c r="AQ93" t="s">
        <v>2479</v>
      </c>
      <c r="AR93" t="s">
        <v>833</v>
      </c>
      <c r="AS93">
        <v>60</v>
      </c>
      <c r="AU93">
        <v>2001</v>
      </c>
      <c r="AV93" t="s">
        <v>178</v>
      </c>
      <c r="BC93" t="s">
        <v>170</v>
      </c>
      <c r="BD93" t="s">
        <v>2481</v>
      </c>
      <c r="BE93" t="s">
        <v>2482</v>
      </c>
      <c r="BF93" t="s">
        <v>181</v>
      </c>
      <c r="BG93">
        <v>64.47</v>
      </c>
      <c r="BI93">
        <v>2005</v>
      </c>
      <c r="BJ93">
        <v>2</v>
      </c>
      <c r="BL93">
        <v>9</v>
      </c>
      <c r="BN93" t="s">
        <v>170</v>
      </c>
      <c r="BO93" t="s">
        <v>2481</v>
      </c>
      <c r="BP93" t="s">
        <v>2483</v>
      </c>
      <c r="BQ93" t="s">
        <v>953</v>
      </c>
      <c r="BR93">
        <v>63.05</v>
      </c>
      <c r="BT93">
        <v>2008</v>
      </c>
      <c r="BU93">
        <v>31</v>
      </c>
      <c r="BV93" t="s">
        <v>2484</v>
      </c>
      <c r="BW93">
        <v>47</v>
      </c>
      <c r="BY93" t="s">
        <v>178</v>
      </c>
      <c r="CF93" t="s">
        <v>170</v>
      </c>
      <c r="CG93" t="s">
        <v>2485</v>
      </c>
      <c r="CH93" t="s">
        <v>2486</v>
      </c>
      <c r="CI93" t="s">
        <v>186</v>
      </c>
      <c r="CJ93">
        <v>2025</v>
      </c>
      <c r="CL93" t="s">
        <v>178</v>
      </c>
      <c r="CN93" t="s">
        <v>170</v>
      </c>
      <c r="CO93" t="s">
        <v>2487</v>
      </c>
      <c r="CP93" t="s">
        <v>2488</v>
      </c>
      <c r="CQ93" t="s">
        <v>170</v>
      </c>
      <c r="CR93">
        <v>2</v>
      </c>
      <c r="CS93">
        <v>0</v>
      </c>
      <c r="CT93">
        <v>0</v>
      </c>
      <c r="CU93" t="s">
        <v>2489</v>
      </c>
      <c r="CV93" t="s">
        <v>178</v>
      </c>
      <c r="CZ93" t="s">
        <v>178</v>
      </c>
      <c r="DB93" t="s">
        <v>2490</v>
      </c>
      <c r="DC93" t="s">
        <v>2491</v>
      </c>
      <c r="DD93" t="s">
        <v>170</v>
      </c>
      <c r="DE93" t="s">
        <v>2492</v>
      </c>
      <c r="DF93" t="s">
        <v>170</v>
      </c>
      <c r="DG93">
        <v>3</v>
      </c>
      <c r="DH93">
        <v>0</v>
      </c>
      <c r="DI93">
        <v>0</v>
      </c>
      <c r="DJ93">
        <v>4</v>
      </c>
      <c r="DK93">
        <v>8</v>
      </c>
      <c r="DL93" t="s">
        <v>178</v>
      </c>
      <c r="DN93" t="s">
        <v>178</v>
      </c>
      <c r="DP93" t="s">
        <v>2493</v>
      </c>
      <c r="DQ93" t="s">
        <v>237</v>
      </c>
      <c r="DR93" t="str">
        <f>HYPERLINK("https://nconnect.nicmar.ac.in/pdf/974_resume_1772603582.pdf/Y2FyZWVy","View Resume")</f>
        <v>0</v>
      </c>
      <c r="DS93" t="s">
        <v>1438</v>
      </c>
      <c r="DT93" t="s">
        <v>2494</v>
      </c>
      <c r="DU93" t="s">
        <v>208</v>
      </c>
      <c r="DV93" t="s">
        <v>2495</v>
      </c>
      <c r="DW93" t="s">
        <v>242</v>
      </c>
      <c r="DX93" t="s">
        <v>822</v>
      </c>
      <c r="DY93" t="s">
        <v>1506</v>
      </c>
      <c r="DZ93" t="s">
        <v>1438</v>
      </c>
    </row>
    <row r="94" spans="1:158">
      <c r="A94" t="s">
        <v>292</v>
      </c>
      <c r="B94" t="s">
        <v>293</v>
      </c>
      <c r="C94" t="s">
        <v>209</v>
      </c>
      <c r="D94" t="s">
        <v>294</v>
      </c>
      <c r="E94" t="s">
        <v>2496</v>
      </c>
      <c r="F94" t="s">
        <v>2497</v>
      </c>
      <c r="G94">
        <v>9892040595</v>
      </c>
      <c r="H94" t="s">
        <v>213</v>
      </c>
      <c r="I94" t="s">
        <v>2498</v>
      </c>
      <c r="J94" t="s">
        <v>166</v>
      </c>
      <c r="K94" t="s">
        <v>1474</v>
      </c>
      <c r="L94" t="s">
        <v>2499</v>
      </c>
      <c r="M94" t="s">
        <v>2500</v>
      </c>
      <c r="N94" t="s">
        <v>178</v>
      </c>
      <c r="AI94" t="s">
        <v>2501</v>
      </c>
      <c r="AJ94" t="s">
        <v>2502</v>
      </c>
      <c r="AK94" t="s">
        <v>2503</v>
      </c>
      <c r="AL94">
        <v>79.14</v>
      </c>
      <c r="AN94">
        <v>1985</v>
      </c>
      <c r="AO94" t="s">
        <v>170</v>
      </c>
      <c r="AP94" t="s">
        <v>2504</v>
      </c>
      <c r="AQ94" t="s">
        <v>2502</v>
      </c>
      <c r="AR94" t="s">
        <v>2505</v>
      </c>
      <c r="AS94">
        <v>77.83</v>
      </c>
      <c r="AU94">
        <v>1987</v>
      </c>
      <c r="AV94" t="s">
        <v>178</v>
      </c>
      <c r="BC94" t="s">
        <v>170</v>
      </c>
      <c r="BD94" t="s">
        <v>2506</v>
      </c>
      <c r="BE94" t="s">
        <v>2507</v>
      </c>
      <c r="BF94" t="s">
        <v>2508</v>
      </c>
      <c r="BG94">
        <v>63</v>
      </c>
      <c r="BI94">
        <v>1990</v>
      </c>
      <c r="BJ94">
        <v>19</v>
      </c>
      <c r="BK94" t="s">
        <v>2509</v>
      </c>
      <c r="BL94">
        <v>53</v>
      </c>
      <c r="BM94" t="s">
        <v>2510</v>
      </c>
      <c r="BN94" t="s">
        <v>170</v>
      </c>
      <c r="BO94" t="s">
        <v>1251</v>
      </c>
      <c r="BP94" t="s">
        <v>2511</v>
      </c>
      <c r="BQ94" t="s">
        <v>2512</v>
      </c>
      <c r="BR94">
        <v>63.87</v>
      </c>
      <c r="BT94">
        <v>2005</v>
      </c>
      <c r="BU94">
        <v>31</v>
      </c>
      <c r="BV94" t="s">
        <v>2513</v>
      </c>
      <c r="BW94">
        <v>53</v>
      </c>
      <c r="BX94" t="s">
        <v>2514</v>
      </c>
      <c r="BY94" t="s">
        <v>170</v>
      </c>
      <c r="BZ94" t="s">
        <v>2515</v>
      </c>
      <c r="CA94" t="s">
        <v>2516</v>
      </c>
      <c r="CB94" t="s">
        <v>2517</v>
      </c>
      <c r="CC94">
        <v>55.85</v>
      </c>
      <c r="CE94">
        <v>1992</v>
      </c>
      <c r="CF94" t="s">
        <v>170</v>
      </c>
      <c r="CG94" t="s">
        <v>2518</v>
      </c>
      <c r="CH94" t="s">
        <v>2519</v>
      </c>
      <c r="CI94" t="s">
        <v>186</v>
      </c>
      <c r="CJ94">
        <v>2019</v>
      </c>
      <c r="CL94" t="s">
        <v>170</v>
      </c>
      <c r="CM94" t="s">
        <v>2520</v>
      </c>
      <c r="CN94" t="s">
        <v>170</v>
      </c>
      <c r="CO94" t="s">
        <v>2521</v>
      </c>
      <c r="CP94" t="s">
        <v>319</v>
      </c>
      <c r="CQ94" t="s">
        <v>170</v>
      </c>
      <c r="CR94">
        <v>0</v>
      </c>
      <c r="CS94">
        <v>0</v>
      </c>
      <c r="CT94">
        <v>6</v>
      </c>
      <c r="CV94" t="s">
        <v>178</v>
      </c>
      <c r="CZ94" t="s">
        <v>178</v>
      </c>
      <c r="DC94" t="s">
        <v>2522</v>
      </c>
      <c r="DD94" t="s">
        <v>170</v>
      </c>
      <c r="DE94" t="s">
        <v>2523</v>
      </c>
      <c r="DF94" t="s">
        <v>170</v>
      </c>
      <c r="DG94" t="s">
        <v>2524</v>
      </c>
      <c r="DH94" t="s">
        <v>2525</v>
      </c>
      <c r="DI94" t="s">
        <v>2525</v>
      </c>
      <c r="DJ94" t="s">
        <v>606</v>
      </c>
      <c r="DK94">
        <v>8</v>
      </c>
      <c r="DL94" t="s">
        <v>170</v>
      </c>
      <c r="DM94" t="s">
        <v>2526</v>
      </c>
      <c r="DN94" t="s">
        <v>178</v>
      </c>
      <c r="DP94" t="s">
        <v>2527</v>
      </c>
      <c r="DQ94" t="s">
        <v>237</v>
      </c>
      <c r="DR94" t="str">
        <f>HYPERLINK("https://nconnect.nicmar.ac.in/pdf/234_resume_1771510925.pdf/Y2FyZWVy","View Resume")</f>
        <v>0</v>
      </c>
      <c r="DS94" t="s">
        <v>2528</v>
      </c>
      <c r="DT94" t="s">
        <v>2529</v>
      </c>
      <c r="DU94" t="s">
        <v>2530</v>
      </c>
      <c r="DV94" t="s">
        <v>442</v>
      </c>
      <c r="DW94" t="s">
        <v>242</v>
      </c>
      <c r="DX94" t="s">
        <v>2531</v>
      </c>
      <c r="DY94" t="s">
        <v>531</v>
      </c>
      <c r="DZ94" t="s">
        <v>2532</v>
      </c>
      <c r="EA94" t="s">
        <v>2533</v>
      </c>
      <c r="EB94" t="s">
        <v>208</v>
      </c>
      <c r="EC94" t="s">
        <v>442</v>
      </c>
      <c r="ED94" t="s">
        <v>242</v>
      </c>
      <c r="EE94" t="s">
        <v>535</v>
      </c>
      <c r="EF94" t="s">
        <v>2531</v>
      </c>
      <c r="EG94" t="s">
        <v>1959</v>
      </c>
      <c r="EH94" t="s">
        <v>2534</v>
      </c>
      <c r="EI94" t="s">
        <v>1088</v>
      </c>
      <c r="EJ94" t="s">
        <v>442</v>
      </c>
      <c r="EK94" t="s">
        <v>242</v>
      </c>
      <c r="EL94" t="s">
        <v>2149</v>
      </c>
      <c r="EM94" t="s">
        <v>248</v>
      </c>
      <c r="EN94" t="s">
        <v>1763</v>
      </c>
      <c r="EO94" t="s">
        <v>2535</v>
      </c>
      <c r="EP94" t="s">
        <v>1088</v>
      </c>
      <c r="EQ94" t="s">
        <v>442</v>
      </c>
      <c r="ER94" t="s">
        <v>242</v>
      </c>
      <c r="ES94" t="s">
        <v>671</v>
      </c>
      <c r="ET94" t="s">
        <v>1403</v>
      </c>
      <c r="EU94" t="s">
        <v>2536</v>
      </c>
      <c r="EV94" t="s">
        <v>2529</v>
      </c>
      <c r="EW94" t="s">
        <v>1088</v>
      </c>
      <c r="EX94" t="s">
        <v>442</v>
      </c>
      <c r="EY94" t="s">
        <v>242</v>
      </c>
      <c r="EZ94" t="s">
        <v>2537</v>
      </c>
      <c r="FA94" t="s">
        <v>2531</v>
      </c>
      <c r="FB94" t="s">
        <v>2538</v>
      </c>
    </row>
    <row r="95" spans="1:158">
      <c r="A95" t="s">
        <v>937</v>
      </c>
      <c r="B95" t="s">
        <v>293</v>
      </c>
      <c r="C95" t="s">
        <v>456</v>
      </c>
      <c r="D95" t="s">
        <v>938</v>
      </c>
      <c r="E95" t="s">
        <v>2539</v>
      </c>
      <c r="F95" t="s">
        <v>2540</v>
      </c>
      <c r="G95">
        <v>9818612778</v>
      </c>
      <c r="H95" t="s">
        <v>213</v>
      </c>
      <c r="I95" t="s">
        <v>2541</v>
      </c>
      <c r="J95" t="s">
        <v>166</v>
      </c>
      <c r="K95" t="s">
        <v>265</v>
      </c>
      <c r="L95" t="s">
        <v>2542</v>
      </c>
      <c r="M95" t="s">
        <v>2543</v>
      </c>
      <c r="N95" t="s">
        <v>178</v>
      </c>
      <c r="AI95" t="s">
        <v>2544</v>
      </c>
      <c r="AJ95" t="s">
        <v>2545</v>
      </c>
      <c r="AK95" t="s">
        <v>2546</v>
      </c>
      <c r="AL95">
        <v>68.4</v>
      </c>
      <c r="AM95">
        <v>7.2</v>
      </c>
      <c r="AN95">
        <v>2011</v>
      </c>
      <c r="AO95" t="s">
        <v>170</v>
      </c>
      <c r="AP95" t="s">
        <v>2547</v>
      </c>
      <c r="AQ95" t="s">
        <v>2545</v>
      </c>
      <c r="AR95" t="s">
        <v>2548</v>
      </c>
      <c r="AS95">
        <v>62.5</v>
      </c>
      <c r="AU95">
        <v>2013</v>
      </c>
      <c r="AV95" t="s">
        <v>178</v>
      </c>
      <c r="BC95" t="s">
        <v>170</v>
      </c>
      <c r="BD95" t="s">
        <v>2549</v>
      </c>
      <c r="BE95" t="s">
        <v>2550</v>
      </c>
      <c r="BF95" t="s">
        <v>2085</v>
      </c>
      <c r="BG95">
        <v>59.9</v>
      </c>
      <c r="BH95">
        <v>6.31</v>
      </c>
      <c r="BI95">
        <v>2019</v>
      </c>
      <c r="BJ95">
        <v>8</v>
      </c>
      <c r="BL95">
        <v>2</v>
      </c>
      <c r="BN95" t="s">
        <v>170</v>
      </c>
      <c r="BO95" t="s">
        <v>2551</v>
      </c>
      <c r="BP95" t="s">
        <v>2552</v>
      </c>
      <c r="BQ95" t="s">
        <v>2553</v>
      </c>
      <c r="BR95">
        <v>74</v>
      </c>
      <c r="BS95">
        <v>7.4</v>
      </c>
      <c r="BT95">
        <v>2022</v>
      </c>
      <c r="BU95">
        <v>31</v>
      </c>
      <c r="BV95" t="s">
        <v>2554</v>
      </c>
      <c r="BW95">
        <v>35</v>
      </c>
      <c r="BY95" t="s">
        <v>178</v>
      </c>
      <c r="CF95" t="s">
        <v>178</v>
      </c>
      <c r="CL95" t="s">
        <v>170</v>
      </c>
      <c r="CM95" t="s">
        <v>2555</v>
      </c>
      <c r="CN95" t="s">
        <v>170</v>
      </c>
      <c r="CO95" t="s">
        <v>2555</v>
      </c>
      <c r="CP95" t="s">
        <v>2556</v>
      </c>
      <c r="CQ95" t="s">
        <v>178</v>
      </c>
      <c r="CV95" t="s">
        <v>178</v>
      </c>
      <c r="CZ95" t="s">
        <v>178</v>
      </c>
      <c r="DB95" t="s">
        <v>2557</v>
      </c>
      <c r="DC95" t="s">
        <v>2558</v>
      </c>
      <c r="DD95" t="s">
        <v>178</v>
      </c>
      <c r="DF95" t="s">
        <v>178</v>
      </c>
      <c r="DL95" t="s">
        <v>178</v>
      </c>
      <c r="DN95" t="s">
        <v>178</v>
      </c>
      <c r="DP95" t="s">
        <v>2559</v>
      </c>
      <c r="DQ95" t="s">
        <v>237</v>
      </c>
      <c r="DR95" t="str">
        <f>HYPERLINK("https://nconnect.nicmar.ac.in/pdf/1007_resume_1772604511.pdf/Y2FyZWVy","View Resume")</f>
        <v>0</v>
      </c>
      <c r="DS95" t="s">
        <v>1400</v>
      </c>
      <c r="DT95" t="s">
        <v>2560</v>
      </c>
      <c r="DU95" t="s">
        <v>2561</v>
      </c>
      <c r="DV95" t="s">
        <v>2562</v>
      </c>
      <c r="DW95" t="s">
        <v>197</v>
      </c>
      <c r="DX95" t="s">
        <v>398</v>
      </c>
      <c r="DY95" t="s">
        <v>199</v>
      </c>
      <c r="DZ95" t="s">
        <v>1400</v>
      </c>
    </row>
    <row r="96" spans="1:158">
      <c r="A96" t="s">
        <v>893</v>
      </c>
      <c r="B96" t="s">
        <v>208</v>
      </c>
      <c r="C96" t="s">
        <v>894</v>
      </c>
      <c r="D96" t="s">
        <v>895</v>
      </c>
      <c r="E96" t="s">
        <v>2539</v>
      </c>
      <c r="F96" t="s">
        <v>2540</v>
      </c>
      <c r="G96">
        <v>9818612778</v>
      </c>
      <c r="H96" t="s">
        <v>213</v>
      </c>
      <c r="I96" t="s">
        <v>2541</v>
      </c>
      <c r="J96" t="s">
        <v>166</v>
      </c>
      <c r="K96" t="s">
        <v>265</v>
      </c>
      <c r="L96" t="s">
        <v>2542</v>
      </c>
      <c r="M96" t="s">
        <v>2543</v>
      </c>
      <c r="N96" t="s">
        <v>178</v>
      </c>
      <c r="AI96" t="s">
        <v>2544</v>
      </c>
      <c r="AJ96" t="s">
        <v>2545</v>
      </c>
      <c r="AK96" t="s">
        <v>2546</v>
      </c>
      <c r="AL96">
        <v>68.4</v>
      </c>
      <c r="AM96">
        <v>7.2</v>
      </c>
      <c r="AN96">
        <v>2011</v>
      </c>
      <c r="AO96" t="s">
        <v>170</v>
      </c>
      <c r="AP96" t="s">
        <v>2547</v>
      </c>
      <c r="AQ96" t="s">
        <v>2545</v>
      </c>
      <c r="AR96" t="s">
        <v>2548</v>
      </c>
      <c r="AS96">
        <v>62.5</v>
      </c>
      <c r="AU96">
        <v>2013</v>
      </c>
      <c r="AV96" t="s">
        <v>178</v>
      </c>
      <c r="BC96" t="s">
        <v>170</v>
      </c>
      <c r="BD96" t="s">
        <v>2549</v>
      </c>
      <c r="BE96" t="s">
        <v>2550</v>
      </c>
      <c r="BF96" t="s">
        <v>2085</v>
      </c>
      <c r="BG96">
        <v>59.9</v>
      </c>
      <c r="BH96">
        <v>6.31</v>
      </c>
      <c r="BI96">
        <v>2019</v>
      </c>
      <c r="BJ96">
        <v>8</v>
      </c>
      <c r="BL96">
        <v>2</v>
      </c>
      <c r="BN96" t="s">
        <v>170</v>
      </c>
      <c r="BO96" t="s">
        <v>2551</v>
      </c>
      <c r="BP96" t="s">
        <v>2552</v>
      </c>
      <c r="BQ96" t="s">
        <v>2553</v>
      </c>
      <c r="BR96">
        <v>74</v>
      </c>
      <c r="BS96">
        <v>7.4</v>
      </c>
      <c r="BT96">
        <v>2022</v>
      </c>
      <c r="BU96">
        <v>31</v>
      </c>
      <c r="BV96" t="s">
        <v>2554</v>
      </c>
      <c r="BW96">
        <v>35</v>
      </c>
      <c r="BY96" t="s">
        <v>178</v>
      </c>
      <c r="CF96" t="s">
        <v>178</v>
      </c>
      <c r="CL96" t="s">
        <v>170</v>
      </c>
      <c r="CM96" t="s">
        <v>2555</v>
      </c>
      <c r="CN96" t="s">
        <v>170</v>
      </c>
      <c r="CO96" t="s">
        <v>2555</v>
      </c>
      <c r="CP96" t="s">
        <v>2556</v>
      </c>
      <c r="CQ96" t="s">
        <v>178</v>
      </c>
      <c r="CV96" t="s">
        <v>178</v>
      </c>
      <c r="CZ96" t="s">
        <v>178</v>
      </c>
      <c r="DB96" t="s">
        <v>2557</v>
      </c>
      <c r="DC96" t="s">
        <v>2558</v>
      </c>
      <c r="DD96" t="s">
        <v>178</v>
      </c>
      <c r="DF96" t="s">
        <v>178</v>
      </c>
      <c r="DL96" t="s">
        <v>178</v>
      </c>
      <c r="DN96" t="s">
        <v>178</v>
      </c>
      <c r="DP96" t="s">
        <v>2563</v>
      </c>
      <c r="DQ96" t="s">
        <v>237</v>
      </c>
      <c r="DR96" t="str">
        <f>HYPERLINK("https://nconnect.nicmar.ac.in/pdf/1007_resume_1772604511.pdf/Y2FyZWVy","View Resume")</f>
        <v>0</v>
      </c>
      <c r="DS96" t="s">
        <v>1400</v>
      </c>
      <c r="DT96" t="s">
        <v>2560</v>
      </c>
      <c r="DU96" t="s">
        <v>2561</v>
      </c>
      <c r="DV96" t="s">
        <v>2562</v>
      </c>
      <c r="DW96" t="s">
        <v>197</v>
      </c>
      <c r="DX96" t="s">
        <v>398</v>
      </c>
      <c r="DY96" t="s">
        <v>199</v>
      </c>
      <c r="DZ96" t="s">
        <v>1400</v>
      </c>
    </row>
    <row r="97" spans="1:158">
      <c r="A97" t="s">
        <v>537</v>
      </c>
      <c r="B97" t="s">
        <v>208</v>
      </c>
      <c r="C97" t="s">
        <v>209</v>
      </c>
      <c r="D97" t="s">
        <v>538</v>
      </c>
      <c r="E97" t="s">
        <v>2564</v>
      </c>
      <c r="F97" t="s">
        <v>2565</v>
      </c>
      <c r="G97">
        <v>9975845756</v>
      </c>
      <c r="H97" t="s">
        <v>213</v>
      </c>
      <c r="I97" t="s">
        <v>2566</v>
      </c>
      <c r="J97" t="s">
        <v>166</v>
      </c>
      <c r="K97" t="s">
        <v>167</v>
      </c>
      <c r="L97" t="s">
        <v>2567</v>
      </c>
      <c r="M97" t="s">
        <v>2568</v>
      </c>
      <c r="N97" t="s">
        <v>178</v>
      </c>
      <c r="AI97" t="s">
        <v>2569</v>
      </c>
      <c r="AJ97" t="s">
        <v>2570</v>
      </c>
      <c r="AK97" t="s">
        <v>2571</v>
      </c>
      <c r="AL97">
        <v>79.8</v>
      </c>
      <c r="AM97">
        <v>7.6</v>
      </c>
      <c r="AN97">
        <v>1991</v>
      </c>
      <c r="AO97" t="s">
        <v>170</v>
      </c>
      <c r="AP97" t="s">
        <v>2572</v>
      </c>
      <c r="AQ97" t="s">
        <v>2573</v>
      </c>
      <c r="AR97" t="s">
        <v>2574</v>
      </c>
      <c r="AS97">
        <v>64</v>
      </c>
      <c r="AT97">
        <v>6.2</v>
      </c>
      <c r="AU97">
        <v>1993</v>
      </c>
      <c r="AV97" t="s">
        <v>178</v>
      </c>
      <c r="BC97" t="s">
        <v>170</v>
      </c>
      <c r="BD97" t="s">
        <v>2575</v>
      </c>
      <c r="BE97" t="s">
        <v>2572</v>
      </c>
      <c r="BF97" t="s">
        <v>2574</v>
      </c>
      <c r="BG97">
        <v>64</v>
      </c>
      <c r="BH97">
        <v>6.3</v>
      </c>
      <c r="BI97">
        <v>1996</v>
      </c>
      <c r="BJ97">
        <v>19</v>
      </c>
      <c r="BK97" t="s">
        <v>1420</v>
      </c>
      <c r="BL97">
        <v>53</v>
      </c>
      <c r="BN97" t="s">
        <v>170</v>
      </c>
      <c r="BO97" t="s">
        <v>639</v>
      </c>
      <c r="BP97" t="s">
        <v>2576</v>
      </c>
      <c r="BQ97" t="s">
        <v>538</v>
      </c>
      <c r="BR97">
        <v>64</v>
      </c>
      <c r="BS97">
        <v>6.3</v>
      </c>
      <c r="BT97">
        <v>1999</v>
      </c>
      <c r="BU97">
        <v>31</v>
      </c>
      <c r="BV97" t="s">
        <v>558</v>
      </c>
      <c r="BW97">
        <v>33</v>
      </c>
      <c r="BY97" t="s">
        <v>178</v>
      </c>
      <c r="CF97" t="s">
        <v>170</v>
      </c>
      <c r="CG97" t="s">
        <v>2577</v>
      </c>
      <c r="CH97" t="s">
        <v>2575</v>
      </c>
      <c r="CI97" t="s">
        <v>186</v>
      </c>
      <c r="CJ97">
        <v>2016</v>
      </c>
      <c r="CL97" t="s">
        <v>178</v>
      </c>
      <c r="CN97" t="s">
        <v>178</v>
      </c>
      <c r="CP97" t="s">
        <v>2578</v>
      </c>
      <c r="CQ97" t="s">
        <v>170</v>
      </c>
      <c r="CR97">
        <v>0</v>
      </c>
      <c r="CS97">
        <v>2</v>
      </c>
      <c r="CT97">
        <v>28</v>
      </c>
      <c r="CV97" t="s">
        <v>178</v>
      </c>
      <c r="CZ97" t="s">
        <v>178</v>
      </c>
      <c r="DB97" t="s">
        <v>2579</v>
      </c>
      <c r="DC97" t="s">
        <v>2491</v>
      </c>
      <c r="DD97" t="s">
        <v>170</v>
      </c>
      <c r="DE97" t="s">
        <v>2580</v>
      </c>
      <c r="DF97" t="s">
        <v>170</v>
      </c>
      <c r="DG97" t="s">
        <v>110</v>
      </c>
      <c r="DH97" t="s">
        <v>2055</v>
      </c>
      <c r="DI97" t="s">
        <v>2055</v>
      </c>
      <c r="DJ97" t="s">
        <v>2055</v>
      </c>
      <c r="DK97">
        <v>9</v>
      </c>
      <c r="DL97" t="s">
        <v>170</v>
      </c>
      <c r="DM97" t="s">
        <v>2581</v>
      </c>
      <c r="DN97" t="s">
        <v>178</v>
      </c>
      <c r="DP97" t="s">
        <v>2582</v>
      </c>
      <c r="DQ97" t="s">
        <v>237</v>
      </c>
      <c r="DR97" t="str">
        <f>HYPERLINK("https://nconnect.nicmar.ac.in/pdf/1004_resume_1772604634.pdf/Y2FyZWVy","View Resume")</f>
        <v>0</v>
      </c>
      <c r="DS97" t="s">
        <v>453</v>
      </c>
      <c r="DT97" t="s">
        <v>2583</v>
      </c>
      <c r="DU97" t="s">
        <v>208</v>
      </c>
      <c r="DV97" t="s">
        <v>2584</v>
      </c>
      <c r="DW97" t="s">
        <v>242</v>
      </c>
      <c r="DX97" t="s">
        <v>447</v>
      </c>
      <c r="DY97" t="s">
        <v>199</v>
      </c>
      <c r="DZ97" t="s">
        <v>453</v>
      </c>
    </row>
    <row r="98" spans="1:158">
      <c r="A98" t="s">
        <v>158</v>
      </c>
      <c r="B98" t="s">
        <v>159</v>
      </c>
      <c r="C98" t="s">
        <v>160</v>
      </c>
      <c r="D98" t="s">
        <v>161</v>
      </c>
      <c r="E98" t="s">
        <v>2585</v>
      </c>
      <c r="F98" t="s">
        <v>2586</v>
      </c>
      <c r="G98">
        <v>9691586336</v>
      </c>
      <c r="H98" t="s">
        <v>164</v>
      </c>
      <c r="I98" t="s">
        <v>2587</v>
      </c>
      <c r="J98" t="s">
        <v>166</v>
      </c>
      <c r="K98" t="s">
        <v>2588</v>
      </c>
      <c r="L98" t="s">
        <v>2589</v>
      </c>
      <c r="M98" t="s">
        <v>2590</v>
      </c>
      <c r="N98" t="s">
        <v>170</v>
      </c>
      <c r="O98" t="s">
        <v>2591</v>
      </c>
      <c r="P98" t="s">
        <v>160</v>
      </c>
      <c r="AI98" t="s">
        <v>2592</v>
      </c>
      <c r="AJ98" t="s">
        <v>2593</v>
      </c>
      <c r="AK98" t="s">
        <v>2594</v>
      </c>
      <c r="AL98">
        <v>85.2</v>
      </c>
      <c r="AN98">
        <v>2008</v>
      </c>
      <c r="AO98" t="s">
        <v>170</v>
      </c>
      <c r="AP98" t="s">
        <v>2595</v>
      </c>
      <c r="AQ98" t="s">
        <v>2593</v>
      </c>
      <c r="AR98" t="s">
        <v>2596</v>
      </c>
      <c r="AS98">
        <v>73.2</v>
      </c>
      <c r="AU98">
        <v>2010</v>
      </c>
      <c r="AV98" t="s">
        <v>178</v>
      </c>
      <c r="BC98" t="s">
        <v>170</v>
      </c>
      <c r="BD98" t="s">
        <v>2597</v>
      </c>
      <c r="BE98" t="s">
        <v>2598</v>
      </c>
      <c r="BF98" t="s">
        <v>2599</v>
      </c>
      <c r="BG98">
        <v>69.4</v>
      </c>
      <c r="BH98">
        <v>6.94</v>
      </c>
      <c r="BI98">
        <v>2014</v>
      </c>
      <c r="BJ98">
        <v>2</v>
      </c>
      <c r="BL98">
        <v>9</v>
      </c>
      <c r="BN98" t="s">
        <v>170</v>
      </c>
      <c r="BO98" t="s">
        <v>2600</v>
      </c>
      <c r="BP98" t="s">
        <v>2601</v>
      </c>
      <c r="BQ98" t="s">
        <v>2602</v>
      </c>
      <c r="BR98">
        <v>74.8</v>
      </c>
      <c r="BS98">
        <v>7.48</v>
      </c>
      <c r="BT98">
        <v>2017</v>
      </c>
      <c r="BU98">
        <v>12</v>
      </c>
      <c r="BW98">
        <v>15</v>
      </c>
      <c r="BY98" t="s">
        <v>178</v>
      </c>
      <c r="BZ98" t="s">
        <v>426</v>
      </c>
      <c r="CA98" t="s">
        <v>2603</v>
      </c>
      <c r="CF98" t="s">
        <v>170</v>
      </c>
      <c r="CG98" t="s">
        <v>184</v>
      </c>
      <c r="CH98" t="s">
        <v>426</v>
      </c>
      <c r="CI98" t="s">
        <v>873</v>
      </c>
      <c r="CK98" t="s">
        <v>170</v>
      </c>
      <c r="CL98" t="s">
        <v>178</v>
      </c>
      <c r="CN98" t="s">
        <v>178</v>
      </c>
      <c r="CP98" t="s">
        <v>2604</v>
      </c>
      <c r="CQ98" t="s">
        <v>170</v>
      </c>
      <c r="CR98">
        <v>2</v>
      </c>
      <c r="CS98">
        <v>0</v>
      </c>
      <c r="CT98">
        <v>1</v>
      </c>
      <c r="CU98" t="s">
        <v>2605</v>
      </c>
      <c r="CV98" t="s">
        <v>178</v>
      </c>
      <c r="CZ98" t="s">
        <v>178</v>
      </c>
      <c r="DB98" t="s">
        <v>189</v>
      </c>
      <c r="DC98" t="s">
        <v>190</v>
      </c>
      <c r="DD98" t="s">
        <v>178</v>
      </c>
      <c r="DF98" t="s">
        <v>178</v>
      </c>
      <c r="DL98" t="s">
        <v>178</v>
      </c>
      <c r="DN98" t="s">
        <v>178</v>
      </c>
      <c r="DP98" t="s">
        <v>2582</v>
      </c>
      <c r="DQ98" t="str">
        <f>HYPERLINK("https://nconnect.nicmar.ac.in/storage/profile/699812be8d916.png","Download")</f>
        <v>0</v>
      </c>
      <c r="DR98" t="str">
        <f>HYPERLINK("https://nconnect.nicmar.ac.in/pdf/630_resume_1771936027.pdf/Y2FyZWVy","View Resume")</f>
        <v>0</v>
      </c>
      <c r="DS98" t="s">
        <v>613</v>
      </c>
    </row>
    <row r="99" spans="1:158">
      <c r="A99" t="s">
        <v>849</v>
      </c>
      <c r="B99" t="s">
        <v>208</v>
      </c>
      <c r="C99" t="s">
        <v>456</v>
      </c>
      <c r="D99" t="s">
        <v>850</v>
      </c>
      <c r="E99" t="s">
        <v>2606</v>
      </c>
      <c r="F99" t="s">
        <v>2607</v>
      </c>
      <c r="G99">
        <v>8421284806</v>
      </c>
      <c r="H99" t="s">
        <v>164</v>
      </c>
      <c r="I99" t="s">
        <v>2608</v>
      </c>
      <c r="J99" t="s">
        <v>166</v>
      </c>
      <c r="K99" t="s">
        <v>1474</v>
      </c>
      <c r="L99" t="s">
        <v>2609</v>
      </c>
      <c r="M99" t="s">
        <v>2610</v>
      </c>
      <c r="N99" t="s">
        <v>178</v>
      </c>
      <c r="AI99" t="s">
        <v>2611</v>
      </c>
      <c r="AJ99" t="s">
        <v>2612</v>
      </c>
      <c r="AK99" t="s">
        <v>2613</v>
      </c>
      <c r="AL99">
        <v>87.6</v>
      </c>
      <c r="AM99">
        <v>9.6</v>
      </c>
      <c r="AN99">
        <v>2012</v>
      </c>
      <c r="AO99" t="s">
        <v>170</v>
      </c>
      <c r="AP99" t="s">
        <v>2614</v>
      </c>
      <c r="AQ99" t="s">
        <v>2615</v>
      </c>
      <c r="AR99" t="s">
        <v>2616</v>
      </c>
      <c r="AS99">
        <v>79.69</v>
      </c>
      <c r="AU99">
        <v>2014</v>
      </c>
      <c r="AV99" t="s">
        <v>178</v>
      </c>
      <c r="BC99" t="s">
        <v>170</v>
      </c>
      <c r="BD99" t="s">
        <v>2617</v>
      </c>
      <c r="BE99" t="s">
        <v>2618</v>
      </c>
      <c r="BF99" t="s">
        <v>2619</v>
      </c>
      <c r="BG99">
        <v>78.6</v>
      </c>
      <c r="BH99">
        <v>8.61</v>
      </c>
      <c r="BI99">
        <v>2018</v>
      </c>
      <c r="BJ99">
        <v>1</v>
      </c>
      <c r="BL99">
        <v>9</v>
      </c>
      <c r="BN99" t="s">
        <v>170</v>
      </c>
      <c r="BO99" t="s">
        <v>426</v>
      </c>
      <c r="BP99" t="s">
        <v>2603</v>
      </c>
      <c r="BQ99" t="s">
        <v>2620</v>
      </c>
      <c r="BR99">
        <v>86.9</v>
      </c>
      <c r="BS99">
        <v>8.69</v>
      </c>
      <c r="BT99">
        <v>2020</v>
      </c>
      <c r="BU99">
        <v>16</v>
      </c>
      <c r="BW99">
        <v>49</v>
      </c>
      <c r="BY99" t="s">
        <v>178</v>
      </c>
      <c r="CF99" t="s">
        <v>170</v>
      </c>
      <c r="CG99" t="s">
        <v>2621</v>
      </c>
      <c r="CH99" t="s">
        <v>426</v>
      </c>
      <c r="CI99" t="s">
        <v>186</v>
      </c>
      <c r="CJ99">
        <v>2025</v>
      </c>
      <c r="CL99" t="s">
        <v>178</v>
      </c>
      <c r="CN99" t="s">
        <v>170</v>
      </c>
      <c r="CO99" t="s">
        <v>2622</v>
      </c>
      <c r="CP99" t="s">
        <v>2623</v>
      </c>
      <c r="CQ99" t="s">
        <v>178</v>
      </c>
      <c r="CV99" t="s">
        <v>170</v>
      </c>
      <c r="CW99" t="s">
        <v>2624</v>
      </c>
      <c r="CX99" t="s">
        <v>186</v>
      </c>
      <c r="CY99">
        <v>2024</v>
      </c>
      <c r="CZ99" t="s">
        <v>178</v>
      </c>
      <c r="DC99" t="s">
        <v>190</v>
      </c>
      <c r="DD99" t="s">
        <v>170</v>
      </c>
      <c r="DE99" t="s">
        <v>2625</v>
      </c>
      <c r="DF99" t="s">
        <v>178</v>
      </c>
      <c r="DL99" t="s">
        <v>178</v>
      </c>
      <c r="DN99" t="s">
        <v>170</v>
      </c>
      <c r="DO99" t="s">
        <v>2626</v>
      </c>
      <c r="DP99" t="s">
        <v>2627</v>
      </c>
      <c r="DQ99" t="str">
        <f>HYPERLINK("https://nconnect.nicmar.ac.in/storage/profile/69a7b39cb2567.png","Download")</f>
        <v>0</v>
      </c>
      <c r="DR99" t="str">
        <f>HYPERLINK("https://nconnect.nicmar.ac.in/pdf/984_resume_1772605347.pdf/Y2FyZWVy","View Resume")</f>
        <v>0</v>
      </c>
      <c r="DS99" t="s">
        <v>255</v>
      </c>
      <c r="DT99" t="s">
        <v>426</v>
      </c>
      <c r="DU99" t="s">
        <v>2628</v>
      </c>
      <c r="DV99" t="s">
        <v>442</v>
      </c>
      <c r="DW99" t="s">
        <v>197</v>
      </c>
      <c r="DX99" t="s">
        <v>531</v>
      </c>
      <c r="DY99" t="s">
        <v>574</v>
      </c>
      <c r="DZ99" t="s">
        <v>399</v>
      </c>
      <c r="EA99" t="s">
        <v>426</v>
      </c>
      <c r="EB99" t="s">
        <v>2629</v>
      </c>
      <c r="EC99" t="s">
        <v>442</v>
      </c>
      <c r="ED99" t="s">
        <v>197</v>
      </c>
      <c r="EE99" t="s">
        <v>574</v>
      </c>
      <c r="EF99" t="s">
        <v>199</v>
      </c>
      <c r="EG99" t="s">
        <v>974</v>
      </c>
    </row>
    <row r="100" spans="1:158">
      <c r="A100" t="s">
        <v>893</v>
      </c>
      <c r="B100" t="s">
        <v>208</v>
      </c>
      <c r="C100" t="s">
        <v>894</v>
      </c>
      <c r="D100" t="s">
        <v>895</v>
      </c>
      <c r="E100" t="s">
        <v>2606</v>
      </c>
      <c r="F100" t="s">
        <v>2607</v>
      </c>
      <c r="G100">
        <v>8421284806</v>
      </c>
      <c r="H100" t="s">
        <v>164</v>
      </c>
      <c r="I100" t="s">
        <v>2608</v>
      </c>
      <c r="J100" t="s">
        <v>166</v>
      </c>
      <c r="K100" t="s">
        <v>1474</v>
      </c>
      <c r="L100" t="s">
        <v>2609</v>
      </c>
      <c r="M100" t="s">
        <v>2610</v>
      </c>
      <c r="N100" t="s">
        <v>178</v>
      </c>
      <c r="AI100" t="s">
        <v>2611</v>
      </c>
      <c r="AJ100" t="s">
        <v>2612</v>
      </c>
      <c r="AK100" t="s">
        <v>2613</v>
      </c>
      <c r="AL100">
        <v>87.6</v>
      </c>
      <c r="AM100">
        <v>9.6</v>
      </c>
      <c r="AN100">
        <v>2012</v>
      </c>
      <c r="AO100" t="s">
        <v>170</v>
      </c>
      <c r="AP100" t="s">
        <v>2614</v>
      </c>
      <c r="AQ100" t="s">
        <v>2615</v>
      </c>
      <c r="AR100" t="s">
        <v>2616</v>
      </c>
      <c r="AS100">
        <v>79.69</v>
      </c>
      <c r="AU100">
        <v>2014</v>
      </c>
      <c r="AV100" t="s">
        <v>178</v>
      </c>
      <c r="BC100" t="s">
        <v>170</v>
      </c>
      <c r="BD100" t="s">
        <v>2617</v>
      </c>
      <c r="BE100" t="s">
        <v>2618</v>
      </c>
      <c r="BF100" t="s">
        <v>2619</v>
      </c>
      <c r="BG100">
        <v>78.6</v>
      </c>
      <c r="BH100">
        <v>8.61</v>
      </c>
      <c r="BI100">
        <v>2018</v>
      </c>
      <c r="BJ100">
        <v>1</v>
      </c>
      <c r="BL100">
        <v>9</v>
      </c>
      <c r="BN100" t="s">
        <v>170</v>
      </c>
      <c r="BO100" t="s">
        <v>426</v>
      </c>
      <c r="BP100" t="s">
        <v>2603</v>
      </c>
      <c r="BQ100" t="s">
        <v>2620</v>
      </c>
      <c r="BR100">
        <v>86.9</v>
      </c>
      <c r="BS100">
        <v>8.69</v>
      </c>
      <c r="BT100">
        <v>2020</v>
      </c>
      <c r="BU100">
        <v>16</v>
      </c>
      <c r="BW100">
        <v>49</v>
      </c>
      <c r="BY100" t="s">
        <v>178</v>
      </c>
      <c r="CF100" t="s">
        <v>170</v>
      </c>
      <c r="CG100" t="s">
        <v>2621</v>
      </c>
      <c r="CH100" t="s">
        <v>426</v>
      </c>
      <c r="CI100" t="s">
        <v>186</v>
      </c>
      <c r="CJ100">
        <v>2025</v>
      </c>
      <c r="CL100" t="s">
        <v>178</v>
      </c>
      <c r="CN100" t="s">
        <v>170</v>
      </c>
      <c r="CO100" t="s">
        <v>2622</v>
      </c>
      <c r="CP100" t="s">
        <v>2623</v>
      </c>
      <c r="CQ100" t="s">
        <v>178</v>
      </c>
      <c r="CV100" t="s">
        <v>170</v>
      </c>
      <c r="CW100" t="s">
        <v>2624</v>
      </c>
      <c r="CX100" t="s">
        <v>186</v>
      </c>
      <c r="CY100">
        <v>2024</v>
      </c>
      <c r="CZ100" t="s">
        <v>178</v>
      </c>
      <c r="DC100" t="s">
        <v>190</v>
      </c>
      <c r="DD100" t="s">
        <v>170</v>
      </c>
      <c r="DE100" t="s">
        <v>2625</v>
      </c>
      <c r="DF100" t="s">
        <v>178</v>
      </c>
      <c r="DL100" t="s">
        <v>178</v>
      </c>
      <c r="DN100" t="s">
        <v>170</v>
      </c>
      <c r="DO100" t="s">
        <v>2626</v>
      </c>
      <c r="DP100" t="s">
        <v>2630</v>
      </c>
      <c r="DQ100" t="str">
        <f>HYPERLINK("https://nconnect.nicmar.ac.in/storage/profile/69a7b39cb2567.png","Download")</f>
        <v>0</v>
      </c>
      <c r="DR100" t="str">
        <f>HYPERLINK("https://nconnect.nicmar.ac.in/pdf/984_resume_1772605347.pdf/Y2FyZWVy","View Resume")</f>
        <v>0</v>
      </c>
      <c r="DS100" t="s">
        <v>255</v>
      </c>
      <c r="DT100" t="s">
        <v>426</v>
      </c>
      <c r="DU100" t="s">
        <v>2628</v>
      </c>
      <c r="DV100" t="s">
        <v>442</v>
      </c>
      <c r="DW100" t="s">
        <v>197</v>
      </c>
      <c r="DX100" t="s">
        <v>531</v>
      </c>
      <c r="DY100" t="s">
        <v>574</v>
      </c>
      <c r="DZ100" t="s">
        <v>399</v>
      </c>
      <c r="EA100" t="s">
        <v>426</v>
      </c>
      <c r="EB100" t="s">
        <v>2629</v>
      </c>
      <c r="EC100" t="s">
        <v>442</v>
      </c>
      <c r="ED100" t="s">
        <v>197</v>
      </c>
      <c r="EE100" t="s">
        <v>574</v>
      </c>
      <c r="EF100" t="s">
        <v>199</v>
      </c>
      <c r="EG100" t="s">
        <v>974</v>
      </c>
    </row>
    <row r="101" spans="1:158">
      <c r="A101" t="s">
        <v>825</v>
      </c>
      <c r="B101" t="s">
        <v>455</v>
      </c>
      <c r="C101" t="s">
        <v>160</v>
      </c>
      <c r="D101" t="s">
        <v>826</v>
      </c>
      <c r="E101" t="s">
        <v>2606</v>
      </c>
      <c r="F101" t="s">
        <v>2607</v>
      </c>
      <c r="G101">
        <v>8421284806</v>
      </c>
      <c r="H101" t="s">
        <v>164</v>
      </c>
      <c r="I101" t="s">
        <v>2608</v>
      </c>
      <c r="J101" t="s">
        <v>166</v>
      </c>
      <c r="K101" t="s">
        <v>1474</v>
      </c>
      <c r="L101" t="s">
        <v>2609</v>
      </c>
      <c r="M101" t="s">
        <v>2610</v>
      </c>
      <c r="N101" t="s">
        <v>178</v>
      </c>
      <c r="AI101" t="s">
        <v>2611</v>
      </c>
      <c r="AJ101" t="s">
        <v>2612</v>
      </c>
      <c r="AK101" t="s">
        <v>2613</v>
      </c>
      <c r="AL101">
        <v>87.6</v>
      </c>
      <c r="AM101">
        <v>9.6</v>
      </c>
      <c r="AN101">
        <v>2012</v>
      </c>
      <c r="AO101" t="s">
        <v>170</v>
      </c>
      <c r="AP101" t="s">
        <v>2614</v>
      </c>
      <c r="AQ101" t="s">
        <v>2615</v>
      </c>
      <c r="AR101" t="s">
        <v>2616</v>
      </c>
      <c r="AS101">
        <v>79.69</v>
      </c>
      <c r="AU101">
        <v>2014</v>
      </c>
      <c r="AV101" t="s">
        <v>178</v>
      </c>
      <c r="BC101" t="s">
        <v>170</v>
      </c>
      <c r="BD101" t="s">
        <v>2617</v>
      </c>
      <c r="BE101" t="s">
        <v>2618</v>
      </c>
      <c r="BF101" t="s">
        <v>2619</v>
      </c>
      <c r="BG101">
        <v>78.6</v>
      </c>
      <c r="BH101">
        <v>8.61</v>
      </c>
      <c r="BI101">
        <v>2018</v>
      </c>
      <c r="BJ101">
        <v>1</v>
      </c>
      <c r="BL101">
        <v>9</v>
      </c>
      <c r="BN101" t="s">
        <v>170</v>
      </c>
      <c r="BO101" t="s">
        <v>426</v>
      </c>
      <c r="BP101" t="s">
        <v>2603</v>
      </c>
      <c r="BQ101" t="s">
        <v>2620</v>
      </c>
      <c r="BR101">
        <v>86.9</v>
      </c>
      <c r="BS101">
        <v>8.69</v>
      </c>
      <c r="BT101">
        <v>2020</v>
      </c>
      <c r="BU101">
        <v>16</v>
      </c>
      <c r="BW101">
        <v>49</v>
      </c>
      <c r="BY101" t="s">
        <v>178</v>
      </c>
      <c r="CF101" t="s">
        <v>170</v>
      </c>
      <c r="CG101" t="s">
        <v>2621</v>
      </c>
      <c r="CH101" t="s">
        <v>426</v>
      </c>
      <c r="CI101" t="s">
        <v>186</v>
      </c>
      <c r="CJ101">
        <v>2025</v>
      </c>
      <c r="CL101" t="s">
        <v>178</v>
      </c>
      <c r="CN101" t="s">
        <v>170</v>
      </c>
      <c r="CO101" t="s">
        <v>2622</v>
      </c>
      <c r="CP101" t="s">
        <v>2623</v>
      </c>
      <c r="CQ101" t="s">
        <v>178</v>
      </c>
      <c r="CV101" t="s">
        <v>170</v>
      </c>
      <c r="CW101" t="s">
        <v>2624</v>
      </c>
      <c r="CX101" t="s">
        <v>186</v>
      </c>
      <c r="CY101">
        <v>2024</v>
      </c>
      <c r="CZ101" t="s">
        <v>178</v>
      </c>
      <c r="DC101" t="s">
        <v>190</v>
      </c>
      <c r="DD101" t="s">
        <v>170</v>
      </c>
      <c r="DE101" t="s">
        <v>2625</v>
      </c>
      <c r="DF101" t="s">
        <v>178</v>
      </c>
      <c r="DL101" t="s">
        <v>178</v>
      </c>
      <c r="DN101" t="s">
        <v>170</v>
      </c>
      <c r="DO101" t="s">
        <v>2626</v>
      </c>
      <c r="DP101" t="s">
        <v>2630</v>
      </c>
      <c r="DQ101" t="str">
        <f>HYPERLINK("https://nconnect.nicmar.ac.in/storage/profile/69a7b39cb2567.png","Download")</f>
        <v>0</v>
      </c>
      <c r="DR101" t="str">
        <f>HYPERLINK("https://nconnect.nicmar.ac.in/pdf/984_resume_1772605347.pdf/Y2FyZWVy","View Resume")</f>
        <v>0</v>
      </c>
      <c r="DS101" t="s">
        <v>255</v>
      </c>
      <c r="DT101" t="s">
        <v>426</v>
      </c>
      <c r="DU101" t="s">
        <v>2628</v>
      </c>
      <c r="DV101" t="s">
        <v>442</v>
      </c>
      <c r="DW101" t="s">
        <v>197</v>
      </c>
      <c r="DX101" t="s">
        <v>531</v>
      </c>
      <c r="DY101" t="s">
        <v>574</v>
      </c>
      <c r="DZ101" t="s">
        <v>399</v>
      </c>
      <c r="EA101" t="s">
        <v>426</v>
      </c>
      <c r="EB101" t="s">
        <v>2629</v>
      </c>
      <c r="EC101" t="s">
        <v>442</v>
      </c>
      <c r="ED101" t="s">
        <v>197</v>
      </c>
      <c r="EE101" t="s">
        <v>574</v>
      </c>
      <c r="EF101" t="s">
        <v>199</v>
      </c>
      <c r="EG101"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2026-03-04T12:02:11+05:30</dcterms:created>
  <dcterms:modified xsi:type="dcterms:W3CDTF">2026-03-04T12:02:11+05:30</dcterms:modified>
  <dc:title>Untitled Spreadsheet</dc:title>
  <dc:description/>
  <dc:subject/>
  <cp:keywords/>
  <cp:category/>
</cp:coreProperties>
</file>